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勤怠表" sheetId="1" state="visible" r:id="rId3"/>
    <sheet name="集計用" sheetId="2" state="visible" r:id="rId4"/>
    <sheet name="使い方" sheetId="3" state="visible" r:id="rId5"/>
  </sheets>
  <definedNames>
    <definedName function="false" hidden="false" localSheetId="0" name="_xlnm.Print_Area" vbProcedure="false">勤怠表!$A$1:$K$48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<sst xmlns="http://schemas.openxmlformats.org/spreadsheetml/2006/main" count="135" uniqueCount="100">
  <si>
    <t xml:space="preserve">勤　怠　表</t>
  </si>
  <si>
    <t xml:space="preserve">対象</t>
  </si>
  <si>
    <t xml:space="preserve">年</t>
  </si>
  <si>
    <t xml:space="preserve">月分</t>
  </si>
  <si>
    <t xml:space="preserve">締め日</t>
  </si>
  <si>
    <t xml:space="preserve">末日</t>
  </si>
  <si>
    <t xml:space="preserve">本人</t>
  </si>
  <si>
    <t xml:space="preserve">確認</t>
  </si>
  <si>
    <t xml:space="preserve">承認</t>
  </si>
  <si>
    <t xml:space="preserve">期間</t>
  </si>
  <si>
    <t xml:space="preserve">氏名</t>
  </si>
  <si>
    <t xml:space="preserve">山田 花子</t>
  </si>
  <si>
    <t xml:space="preserve">所定/日</t>
  </si>
  <si>
    <t xml:space="preserve">所属</t>
  </si>
  <si>
    <t xml:space="preserve">本店</t>
  </si>
  <si>
    <t xml:space="preserve">深夜</t>
  </si>
  <si>
    <t xml:space="preserve">22:00〜5:00</t>
  </si>
  <si>
    <t xml:space="preserve">社員番号</t>
  </si>
  <si>
    <t xml:space="preserve">A-0123</t>
  </si>
  <si>
    <t xml:space="preserve">出勤日数</t>
  </si>
  <si>
    <t xml:space="preserve">うち
休日出勤</t>
  </si>
  <si>
    <t xml:space="preserve">有休</t>
  </si>
  <si>
    <t xml:space="preserve">欠勤</t>
  </si>
  <si>
    <t xml:space="preserve">総勤務時間</t>
  </si>
  <si>
    <t xml:space="preserve">残業
(1日8h超)</t>
  </si>
  <si>
    <t xml:space="preserve">休日出勤の
勤務時間</t>
  </si>
  <si>
    <t xml:space="preserve">要確認</t>
  </si>
  <si>
    <t xml:space="preserve">日付</t>
  </si>
  <si>
    <t xml:space="preserve">曜日</t>
  </si>
  <si>
    <t xml:space="preserve">区分</t>
  </si>
  <si>
    <t xml:space="preserve">出勤</t>
  </si>
  <si>
    <t xml:space="preserve">退勤</t>
  </si>
  <si>
    <t xml:space="preserve">休憩</t>
  </si>
  <si>
    <t xml:space="preserve">勤務時間</t>
  </si>
  <si>
    <t xml:space="preserve">残業</t>
  </si>
  <si>
    <t xml:space="preserve">備考</t>
  </si>
  <si>
    <t xml:space="preserve">休日</t>
  </si>
  <si>
    <t xml:space="preserve">納期対応</t>
  </si>
  <si>
    <t xml:space="preserve">遅番</t>
  </si>
  <si>
    <t xml:space="preserve">休日出勤</t>
  </si>
  <si>
    <t xml:space="preserve">棚卸し</t>
  </si>
  <si>
    <t xml:space="preserve">※ 残業は「1日の勤務時間が所定時間を超えた分」です。週40時間を超えた分は自動で計算していません。</t>
  </si>
  <si>
    <t xml:space="preserve">※ 深夜（22:00〜5:00）の時間は、休憩を差し引かずに計算しています。深夜に休憩を取った日は備考に書いてください。</t>
  </si>
  <si>
    <t xml:space="preserve">※ 祝日は自動で色が付きません。区分を「休日」にしてください。</t>
  </si>
  <si>
    <t xml:space="preserve">集計用（受け取った人がまとめるためのシート）</t>
  </si>
  <si>
    <t xml:space="preserve">下の2行をコピーして、全員分の一覧に「値のみ貼り付け」すると、1人1行で並べられます。時間は小数（例：1時間30分 → 1.50）です。</t>
  </si>
  <si>
    <t xml:space="preserve">対象年月</t>
  </si>
  <si>
    <t xml:space="preserve">休日出勤日数</t>
  </si>
  <si>
    <t xml:space="preserve">有休日数</t>
  </si>
  <si>
    <t xml:space="preserve">欠勤日数</t>
  </si>
  <si>
    <t xml:space="preserve">総勤務時間(h)</t>
  </si>
  <si>
    <t xml:space="preserve">残業(h)</t>
  </si>
  <si>
    <t xml:space="preserve">深夜(h)</t>
  </si>
  <si>
    <t xml:space="preserve">休日出勤(h)</t>
  </si>
  <si>
    <t xml:space="preserve">要確認(件)</t>
  </si>
  <si>
    <t xml:space="preserve">勤怠表フォーマットの使い方</t>
  </si>
  <si>
    <t xml:space="preserve">小さな道具箱（chaba-take.com）の無料フォーマットです。</t>
  </si>
  <si>
    <t xml:space="preserve">書く人（働く人）</t>
  </si>
  <si>
    <t xml:space="preserve">B3・D3・G3</t>
  </si>
  <si>
    <t xml:space="preserve">対象の年・月・締め日。締め日を「20」にすると、前の月の21日〜その月の20日になります</t>
  </si>
  <si>
    <t xml:space="preserve">B5〜B7</t>
  </si>
  <si>
    <t xml:space="preserve">氏名・所属・社員番号</t>
  </si>
  <si>
    <t xml:space="preserve">G5</t>
  </si>
  <si>
    <t xml:space="preserve">1日の所定労働時間（ふつうは 8:00）。これを超えた分が残業になります</t>
  </si>
  <si>
    <t xml:space="preserve">C列（区分）</t>
  </si>
  <si>
    <t xml:space="preserve">出勤・休日・休日出勤・有休・欠勤・特別休暇から選びます</t>
  </si>
  <si>
    <t xml:space="preserve">D〜F列</t>
  </si>
  <si>
    <t xml:space="preserve">出勤・退勤・休憩を「9:00」のように入力。夜勤などで日をまたぐときも、退勤は「2:00」のようにそのまま入れてOK</t>
  </si>
  <si>
    <t xml:space="preserve">J列（備考）</t>
  </si>
  <si>
    <t xml:space="preserve">遅刻・早退の理由や、深夜に休憩を取ったことなど</t>
  </si>
  <si>
    <t xml:space="preserve">K列（要確認）</t>
  </si>
  <si>
    <t xml:space="preserve">入力もれや休憩不足があると赤字で出ます。出す前に空になっているか確認してね</t>
  </si>
  <si>
    <t xml:space="preserve">受け取る人（確認・給与計算する人）</t>
  </si>
  <si>
    <t xml:space="preserve">上の集計欄</t>
  </si>
  <si>
    <t xml:space="preserve">出勤日数・有休・欠勤・総勤務時間・残業・深夜・休日出勤の時間が、毎月同じ場所に出ます。下に小数の時間（例：8.50 時間）も出ます</t>
  </si>
  <si>
    <t xml:space="preserve">要確認の件数</t>
  </si>
  <si>
    <t xml:space="preserve">集計欄の右端に件数が出ます。0件でなければ、K列の赤字の行を本人に確認してください</t>
  </si>
  <si>
    <t xml:space="preserve">承認欄</t>
  </si>
  <si>
    <t xml:space="preserve">右上の「本人・確認・承認」の枠に、ハンコやサインを入れられます</t>
  </si>
  <si>
    <t xml:space="preserve">集計用シート</t>
  </si>
  <si>
    <t xml:space="preserve">1人分の集計が1行にまとまっています。全員分を1つの一覧にするときは、この行をコピーして「値のみ貼り付け」してね</t>
  </si>
  <si>
    <t xml:space="preserve">形がそろう</t>
  </si>
  <si>
    <t xml:space="preserve">全員が同じフォーマットを使えば、集計欄や集計用シートの位置が毎回同じなので、確認が速くなります</t>
  </si>
  <si>
    <t xml:space="preserve">気をつけること</t>
  </si>
  <si>
    <t xml:space="preserve">残業の計算</t>
  </si>
  <si>
    <t xml:space="preserve">1日の所定時間を超えた分だけを残業にしています。週40時間を超えた分、変形労働時間制、フレックスなどは自動では計算しません</t>
  </si>
  <si>
    <t xml:space="preserve">深夜の計算</t>
  </si>
  <si>
    <t xml:space="preserve">22:00〜5:00に働いた時間を、休憩を差し引かずに出しています</t>
  </si>
  <si>
    <t xml:space="preserve">休憩のチェック</t>
  </si>
  <si>
    <t xml:space="preserve">勤務時間が6時間を超えて休憩45分未満、8時間を超えて休憩1時間未満のときに注意が出ます（労働基準法の目安）</t>
  </si>
  <si>
    <t xml:space="preserve">祝日</t>
  </si>
  <si>
    <t xml:space="preserve">自動では判定しません。区分を「休日」にしてください</t>
  </si>
  <si>
    <t xml:space="preserve">見本の内容</t>
  </si>
  <si>
    <t xml:space="preserve">最初から入っている名前や時刻は見本です。上書きして使ってね</t>
  </si>
  <si>
    <t xml:space="preserve">計算のセル</t>
  </si>
  <si>
    <t xml:space="preserve">日付・曜日・勤務時間・残業・深夜・要確認・集計欄には数式が入っています。上書きしないでね</t>
  </si>
  <si>
    <t xml:space="preserve">印刷・PDF</t>
  </si>
  <si>
    <t xml:space="preserve">A4縦1枚に収まるように設定済みです。「ファイル」→「エクスポート」または「印刷」からPDFにできます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</si>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</sst>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yyyy/m/d"/>
    <numFmt numFmtId="167" formatCode="h:mm"/>
    <numFmt numFmtId="168" formatCode="0\日"/>
    <numFmt numFmtId="169" formatCode="[h]:mm"/>
    <numFmt numFmtId="170" formatCode="0\件"/>
    <numFmt numFmtId="171" formatCode="m/d"/>
    <numFmt numFmtId="172" formatCode="[h]:mm;\-[h]:mm;&quot;&quot;"/>
    <numFmt numFmtId="173" formatCode="0.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b val="true"/>
      <sz val="11"/>
      <color rgb="FF1F2A37"/>
      <name val="游ゴシック"/>
      <family val="0"/>
      <charset val="1"/>
    </font>
    <font>
      <b val="true"/>
      <sz val="10.5"/>
      <color rgb="FF1F2A37"/>
      <name val="游ゴシック"/>
      <family val="0"/>
      <charset val="1"/>
    </font>
    <font>
      <b val="true"/>
      <sz val="9"/>
      <color rgb="FF1F2A37"/>
      <name val="游ゴシック"/>
      <family val="0"/>
      <charset val="1"/>
    </font>
    <font>
      <sz val="10"/>
      <color rgb="FF1F2A37"/>
      <name val="游ゴシック"/>
      <family val="0"/>
      <charset val="1"/>
    </font>
    <font>
      <sz val="9"/>
      <color rgb="FF1F2A37"/>
      <name val="游ゴシック"/>
      <family val="0"/>
      <charset val="1"/>
    </font>
    <font>
      <b val="true"/>
      <sz val="13"/>
      <color rgb="FF1F2A37"/>
      <name val="游ゴシック"/>
      <family val="0"/>
      <charset val="1"/>
    </font>
    <font>
      <b val="true"/>
      <sz val="8.5"/>
      <color rgb="FF1F2A37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b val="true"/>
      <sz val="12"/>
      <color rgb="FFC0392B"/>
      <name val="游ゴシック"/>
      <family val="0"/>
      <charset val="1"/>
    </font>
    <font>
      <sz val="8"/>
      <color rgb="FF6B7785"/>
      <name val="游ゴシック"/>
      <family val="0"/>
      <charset val="1"/>
    </font>
    <font>
      <b val="true"/>
      <sz val="9"/>
      <color rgb="FFC0392B"/>
      <name val="游ゴシック"/>
      <family val="0"/>
      <charset val="1"/>
    </font>
    <font>
      <b val="true"/>
      <sz val="13"/>
      <color rgb="FF2F5D8A"/>
      <name val="游ゴシック"/>
      <family val="0"/>
      <charset val="1"/>
    </font>
    <font>
      <sz val="9"/>
      <color rgb="FF6B7785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8EEF5"/>
        <bgColor rgb="FFEEF4F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/>
      <right/>
      <top/>
      <bottom style="thin">
        <color rgb="FF9AA5B1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7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EF4FB"/>
        </patternFill>
      </fill>
    </dxf>
    <dxf>
      <fill>
        <patternFill>
          <bgColor rgb="FFFBEEEE"/>
        </patternFill>
      </fill>
    </dxf>
    <dxf>
      <fill>
        <patternFill>
          <bgColor rgb="FFFDE8E6"/>
        </patternFill>
      </fill>
    </dxf>
  </dxfs>
  <colors>
    <indexedColors>
      <rgbColor rgb="FF000000"/>
      <rgbColor rgb="FFEEF4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5"/>
      <rgbColor rgb="FF9999FF"/>
      <rgbColor rgb="FF993366"/>
      <rgbColor rgb="FFFBEEEE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C0392B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5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6" min="4" style="0" width="8"/>
    <col collapsed="false" customWidth="true" hidden="false" outlineLevel="0" max="9" min="7" style="0" width="9"/>
    <col collapsed="false" customWidth="true" hidden="false" outlineLevel="0" max="10" min="10" style="0" width="17"/>
    <col collapsed="false" customWidth="true" hidden="false" outlineLevel="0" max="11" min="11" style="0" width="19"/>
    <col collapsed="false" customWidth="true" hidden="true" outlineLevel="0" max="15" min="14" style="0" width="11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7.5" hidden="false" customHeight="true" outlineLevel="0" collapsed="false"/>
    <row r="3" customFormat="false" ht="19.5" hidden="false" customHeight="true" outlineLevel="0" collapsed="false">
      <c r="A3" s="2" t="s">
        <v>1</v>
      </c>
      <c r="B3" s="3" t="n">
        <v>2026</v>
      </c>
      <c r="C3" s="2" t="s">
        <v>2</v>
      </c>
      <c r="D3" s="3" t="n">
        <v>11</v>
      </c>
      <c r="E3" s="2" t="s">
        <v>3</v>
      </c>
      <c r="F3" s="4" t="s">
        <v>4</v>
      </c>
      <c r="G3" s="5" t="s">
        <v>5</v>
      </c>
      <c r="I3" s="6" t="s">
        <v>6</v>
      </c>
      <c r="J3" s="6" t="s">
        <v>7</v>
      </c>
      <c r="K3" s="6" t="s">
        <v>8</v>
      </c>
      <c r="N3" s="7" t="n">
        <f aca="false">IF(G3="末日",DATE(B3,D3,1),DATE(B3,D3-1,G3+1))</f>
        <v>46327</v>
      </c>
      <c r="O3" s="7" t="n">
        <f aca="false">IF(G3="末日",DATE(B3,D3+1,0),DATE(B3,D3,G3))</f>
        <v>46356</v>
      </c>
    </row>
    <row r="4" customFormat="false" ht="19.5" hidden="false" customHeight="true" outlineLevel="0" collapsed="false">
      <c r="A4" s="2" t="s">
        <v>9</v>
      </c>
      <c r="B4" s="8" t="str">
        <f aca="false">TEXT(N3,"yyyy年m月d日")&amp;"　〜　"&amp;TEXT(O3,"m月d日")</f>
        <v>2026年11月1日　〜　11月30日</v>
      </c>
      <c r="C4" s="8"/>
      <c r="D4" s="8"/>
      <c r="E4" s="8"/>
      <c r="F4" s="8"/>
      <c r="G4" s="8"/>
      <c r="I4" s="9"/>
      <c r="J4" s="9"/>
      <c r="K4" s="9"/>
    </row>
    <row r="5" customFormat="false" ht="19.5" hidden="false" customHeight="true" outlineLevel="0" collapsed="false">
      <c r="A5" s="2" t="s">
        <v>10</v>
      </c>
      <c r="B5" s="10" t="s">
        <v>11</v>
      </c>
      <c r="C5" s="10"/>
      <c r="D5" s="10"/>
      <c r="E5" s="10"/>
      <c r="F5" s="4" t="s">
        <v>12</v>
      </c>
      <c r="G5" s="11" t="n">
        <v>0.333333333333333</v>
      </c>
      <c r="I5" s="9"/>
      <c r="J5" s="9"/>
      <c r="K5" s="9"/>
    </row>
    <row r="6" customFormat="false" ht="19.5" hidden="false" customHeight="true" outlineLevel="0" collapsed="false">
      <c r="A6" s="2" t="s">
        <v>13</v>
      </c>
      <c r="B6" s="12" t="s">
        <v>14</v>
      </c>
      <c r="C6" s="12"/>
      <c r="D6" s="12"/>
      <c r="E6" s="12"/>
      <c r="F6" s="4" t="s">
        <v>15</v>
      </c>
      <c r="G6" s="13" t="s">
        <v>16</v>
      </c>
      <c r="I6" s="9"/>
      <c r="J6" s="9"/>
      <c r="K6" s="9"/>
    </row>
    <row r="7" customFormat="false" ht="19.5" hidden="false" customHeight="true" outlineLevel="0" collapsed="false">
      <c r="A7" s="2" t="s">
        <v>17</v>
      </c>
      <c r="B7" s="12" t="s">
        <v>18</v>
      </c>
      <c r="C7" s="12"/>
      <c r="D7" s="12"/>
      <c r="E7" s="12"/>
      <c r="I7" s="9"/>
      <c r="J7" s="9"/>
      <c r="K7" s="9"/>
    </row>
    <row r="8" customFormat="false" ht="19.5" hidden="false" customHeight="true" outlineLevel="0" collapsed="false"/>
    <row r="9" customFormat="false" ht="30" hidden="false" customHeight="true" outlineLevel="0" collapsed="false">
      <c r="A9" s="14" t="s">
        <v>19</v>
      </c>
      <c r="B9" s="14"/>
      <c r="C9" s="14" t="s">
        <v>20</v>
      </c>
      <c r="D9" s="14" t="s">
        <v>21</v>
      </c>
      <c r="E9" s="14" t="s">
        <v>22</v>
      </c>
      <c r="F9" s="14" t="s">
        <v>23</v>
      </c>
      <c r="G9" s="14"/>
      <c r="H9" s="14" t="s">
        <v>24</v>
      </c>
      <c r="I9" s="14" t="s">
        <v>15</v>
      </c>
      <c r="J9" s="14" t="s">
        <v>25</v>
      </c>
      <c r="K9" s="14" t="s">
        <v>26</v>
      </c>
    </row>
    <row r="10" customFormat="false" ht="24" hidden="false" customHeight="true" outlineLevel="0" collapsed="false">
      <c r="A10" s="15" t="n">
        <f aca="false">COUNTIF($C$14:$C$44,"出勤")+COUNTIF($C$14:$C$44,"休日出勤")</f>
        <v>19</v>
      </c>
      <c r="B10" s="15"/>
      <c r="C10" s="15" t="n">
        <f aca="false">COUNTIF($C$14:$C$44,"休日出勤")</f>
        <v>1</v>
      </c>
      <c r="D10" s="15" t="n">
        <f aca="false">COUNTIF($C$14:$C$44,"有休")</f>
        <v>1</v>
      </c>
      <c r="E10" s="15" t="n">
        <f aca="false">COUNTIF($C$14:$C$44,"欠勤")</f>
        <v>0</v>
      </c>
      <c r="F10" s="16" t="n">
        <f aca="false">SUM($G$14:$G$44)</f>
        <v>6.41666666666667</v>
      </c>
      <c r="G10" s="16"/>
      <c r="H10" s="16" t="n">
        <f aca="false">SUM($H$14:$H$44)</f>
        <v>0.229166666666667</v>
      </c>
      <c r="I10" s="16" t="n">
        <f aca="false">SUM($I$14:$I$44)</f>
        <v>0.0625</v>
      </c>
      <c r="J10" s="16" t="n">
        <f aca="false">SUMIF($C$14:$C$44,"休日出勤",$G$14:$G$44)</f>
        <v>0.1875</v>
      </c>
      <c r="K10" s="17" t="n">
        <f aca="false">COUNTIF($K$14:$K$44,"?*")</f>
        <v>1</v>
      </c>
    </row>
    <row r="11" customFormat="false" ht="15.75" hidden="false" customHeight="true" outlineLevel="0" collapsed="false">
      <c r="C11" s="18"/>
      <c r="D11" s="18"/>
      <c r="E11" s="18"/>
      <c r="F11" s="19" t="str">
        <f aca="false">TEXT(F10*24,"0.00")&amp;" 時間"</f>
        <v>154.00 時間</v>
      </c>
      <c r="G11" s="19"/>
      <c r="H11" s="18" t="str">
        <f aca="false">IF(H10="","",TEXT(H10*24,"0.00")&amp;" 時間")</f>
        <v>5.50 時間</v>
      </c>
      <c r="I11" s="18" t="str">
        <f aca="false">IF(I10="","",TEXT(I10*24,"0.00")&amp;" 時間")</f>
        <v>1.50 時間</v>
      </c>
      <c r="J11" s="18" t="str">
        <f aca="false">IF(J10="","",TEXT(J10*24,"0.00")&amp;" 時間")</f>
        <v>4.50 時間</v>
      </c>
      <c r="K11" s="18"/>
    </row>
    <row r="12" customFormat="false" ht="19.5" hidden="false" customHeight="true" outlineLevel="0" collapsed="false"/>
    <row r="13" customFormat="false" ht="21.75" hidden="false" customHeight="true" outlineLevel="0" collapsed="false">
      <c r="A13" s="6" t="s">
        <v>27</v>
      </c>
      <c r="B13" s="6" t="s">
        <v>28</v>
      </c>
      <c r="C13" s="6" t="s">
        <v>29</v>
      </c>
      <c r="D13" s="6" t="s">
        <v>30</v>
      </c>
      <c r="E13" s="6" t="s">
        <v>31</v>
      </c>
      <c r="F13" s="6" t="s">
        <v>32</v>
      </c>
      <c r="G13" s="6" t="s">
        <v>33</v>
      </c>
      <c r="H13" s="6" t="s">
        <v>34</v>
      </c>
      <c r="I13" s="6" t="s">
        <v>15</v>
      </c>
      <c r="J13" s="6" t="s">
        <v>35</v>
      </c>
      <c r="K13" s="6" t="s">
        <v>26</v>
      </c>
    </row>
    <row r="14" customFormat="false" ht="18" hidden="false" customHeight="true" outlineLevel="0" collapsed="false">
      <c r="A14" s="20" t="n">
        <f aca="false">IF($N$3+ROW()-14&gt;$O$3,"",$N$3+ROW()-14)</f>
        <v>46327</v>
      </c>
      <c r="B14" s="21" t="str">
        <f aca="false">IF(A14="","",MID("日月火水木金土",WEEKDAY(A14),1))</f>
        <v>日</v>
      </c>
      <c r="C14" s="22" t="s">
        <v>36</v>
      </c>
      <c r="D14" s="23"/>
      <c r="E14" s="23"/>
      <c r="F14" s="23"/>
      <c r="G14" s="24" t="str">
        <f aca="false">IF(OR(D14="",E14=""),"",MOD(E14-D14,1)-N(F14))</f>
        <v/>
      </c>
      <c r="H14" s="24" t="str">
        <f aca="false">IF(OR(G14="",C14="休日出勤",N(G14)&lt;=$G$5),"",G14-$G$5)</f>
        <v/>
      </c>
      <c r="I14" s="24" t="str">
        <f aca="false">IF(G14="","",MAX(0,MIN(D14+MOD(E14-D14,1),5/24)-D14)+MAX(0,MIN(D14+MOD(E14-D14,1),29/24)-MAX(D14,22/24)))</f>
        <v/>
      </c>
      <c r="J14" s="25"/>
      <c r="K14" s="26" t="str">
        <f aca="false">IF(A14="","",IF(AND(OR(C14="出勤",C14="休日出勤"),D14=""),"出勤時刻がない",IF(AND(D14&lt;&gt;"",E14=""),"退勤時刻がない",IF(AND(D14&lt;&gt;"",C14=""),"区分が未選択",IF(AND(D14&lt;&gt;"",OR(C14="休日",C14="有休",C14="欠勤")),"区分と時刻が合わない",IF(AND(G14&lt;&gt;"",G14&gt;8/24,N(F14)&lt;1/24-1/86400),"休憩が1時間未満",IF(AND(G14&lt;&gt;"",G14&gt;6/24,N(F14)&lt;45/1440-1/86400),"休憩が45分未満","")))))))</f>
        <v/>
      </c>
    </row>
    <row r="15" customFormat="false" ht="18" hidden="false" customHeight="true" outlineLevel="0" collapsed="false">
      <c r="A15" s="20" t="n">
        <f aca="false">IF($N$3+ROW()-14&gt;$O$3,"",$N$3+ROW()-14)</f>
        <v>46328</v>
      </c>
      <c r="B15" s="21" t="str">
        <f aca="false">IF(A15="","",MID("日月火水木金土",WEEKDAY(A15),1))</f>
        <v>月</v>
      </c>
      <c r="C15" s="22" t="s">
        <v>30</v>
      </c>
      <c r="D15" s="23" t="n">
        <v>0.375</v>
      </c>
      <c r="E15" s="23" t="n">
        <v>0.75</v>
      </c>
      <c r="F15" s="23" t="n">
        <v>0.0416666666666667</v>
      </c>
      <c r="G15" s="24" t="n">
        <f aca="false">IF(OR(D15="",E15=""),"",MOD(E15-D15,1)-N(F15))</f>
        <v>0.333333333333333</v>
      </c>
      <c r="H15" s="24" t="str">
        <f aca="false">IF(OR(G15="",C15="休日出勤",N(G15)&lt;=$G$5),"",G15-$G$5)</f>
        <v/>
      </c>
      <c r="I15" s="24" t="n">
        <f aca="false">IF(G15="","",MAX(0,MIN(D15+MOD(E15-D15,1),5/24)-D15)+MAX(0,MIN(D15+MOD(E15-D15,1),29/24)-MAX(D15,22/24)))</f>
        <v>0</v>
      </c>
      <c r="J15" s="25"/>
      <c r="K15" s="26" t="str">
        <f aca="false">IF(A15="","",IF(AND(OR(C15="出勤",C15="休日出勤"),D15=""),"出勤時刻がない",IF(AND(D15&lt;&gt;"",E15=""),"退勤時刻がない",IF(AND(D15&lt;&gt;"",C15=""),"区分が未選択",IF(AND(D15&lt;&gt;"",OR(C15="休日",C15="有休",C15="欠勤")),"区分と時刻が合わない",IF(AND(G15&lt;&gt;"",G15&gt;8/24,N(F15)&lt;1/24-1/86400),"休憩が1時間未満",IF(AND(G15&lt;&gt;"",G15&gt;6/24,N(F15)&lt;45/1440-1/86400),"休憩が45分未満","")))))))</f>
        <v/>
      </c>
    </row>
    <row r="16" customFormat="false" ht="18" hidden="false" customHeight="true" outlineLevel="0" collapsed="false">
      <c r="A16" s="20" t="n">
        <f aca="false">IF($N$3+ROW()-14&gt;$O$3,"",$N$3+ROW()-14)</f>
        <v>46329</v>
      </c>
      <c r="B16" s="21" t="str">
        <f aca="false">IF(A16="","",MID("日月火水木金土",WEEKDAY(A16),1))</f>
        <v>火</v>
      </c>
      <c r="C16" s="22" t="s">
        <v>36</v>
      </c>
      <c r="D16" s="23"/>
      <c r="E16" s="23"/>
      <c r="F16" s="23"/>
      <c r="G16" s="24" t="str">
        <f aca="false">IF(OR(D16="",E16=""),"",MOD(E16-D16,1)-N(F16))</f>
        <v/>
      </c>
      <c r="H16" s="24" t="str">
        <f aca="false">IF(OR(G16="",C16="休日出勤",N(G16)&lt;=$G$5),"",G16-$G$5)</f>
        <v/>
      </c>
      <c r="I16" s="24" t="str">
        <f aca="false">IF(G16="","",MAX(0,MIN(D16+MOD(E16-D16,1),5/24)-D16)+MAX(0,MIN(D16+MOD(E16-D16,1),29/24)-MAX(D16,22/24)))</f>
        <v/>
      </c>
      <c r="J16" s="25"/>
      <c r="K16" s="26" t="str">
        <f aca="false">IF(A16="","",IF(AND(OR(C16="出勤",C16="休日出勤"),D16=""),"出勤時刻がない",IF(AND(D16&lt;&gt;"",E16=""),"退勤時刻がない",IF(AND(D16&lt;&gt;"",C16=""),"区分が未選択",IF(AND(D16&lt;&gt;"",OR(C16="休日",C16="有休",C16="欠勤")),"区分と時刻が合わない",IF(AND(G16&lt;&gt;"",G16&gt;8/24,N(F16)&lt;1/24-1/86400),"休憩が1時間未満",IF(AND(G16&lt;&gt;"",G16&gt;6/24,N(F16)&lt;45/1440-1/86400),"休憩が45分未満","")))))))</f>
        <v/>
      </c>
    </row>
    <row r="17" customFormat="false" ht="18" hidden="false" customHeight="true" outlineLevel="0" collapsed="false">
      <c r="A17" s="20" t="n">
        <f aca="false">IF($N$3+ROW()-14&gt;$O$3,"",$N$3+ROW()-14)</f>
        <v>46330</v>
      </c>
      <c r="B17" s="21" t="str">
        <f aca="false">IF(A17="","",MID("日月火水木金土",WEEKDAY(A17),1))</f>
        <v>水</v>
      </c>
      <c r="C17" s="22" t="s">
        <v>30</v>
      </c>
      <c r="D17" s="23" t="n">
        <v>0.375</v>
      </c>
      <c r="E17" s="23" t="n">
        <v>0.75</v>
      </c>
      <c r="F17" s="23" t="n">
        <v>0.0416666666666667</v>
      </c>
      <c r="G17" s="24" t="n">
        <f aca="false">IF(OR(D17="",E17=""),"",MOD(E17-D17,1)-N(F17))</f>
        <v>0.333333333333333</v>
      </c>
      <c r="H17" s="24" t="str">
        <f aca="false">IF(OR(G17="",C17="休日出勤",N(G17)&lt;=$G$5),"",G17-$G$5)</f>
        <v/>
      </c>
      <c r="I17" s="24" t="n">
        <f aca="false">IF(G17="","",MAX(0,MIN(D17+MOD(E17-D17,1),5/24)-D17)+MAX(0,MIN(D17+MOD(E17-D17,1),29/24)-MAX(D17,22/24)))</f>
        <v>0</v>
      </c>
      <c r="J17" s="25"/>
      <c r="K17" s="26" t="str">
        <f aca="false">IF(A17="","",IF(AND(OR(C17="出勤",C17="休日出勤"),D17=""),"出勤時刻がない",IF(AND(D17&lt;&gt;"",E17=""),"退勤時刻がない",IF(AND(D17&lt;&gt;"",C17=""),"区分が未選択",IF(AND(D17&lt;&gt;"",OR(C17="休日",C17="有休",C17="欠勤")),"区分と時刻が合わない",IF(AND(G17&lt;&gt;"",G17&gt;8/24,N(F17)&lt;1/24-1/86400),"休憩が1時間未満",IF(AND(G17&lt;&gt;"",G17&gt;6/24,N(F17)&lt;45/1440-1/86400),"休憩が45分未満","")))))))</f>
        <v/>
      </c>
    </row>
    <row r="18" customFormat="false" ht="18" hidden="false" customHeight="true" outlineLevel="0" collapsed="false">
      <c r="A18" s="20" t="n">
        <f aca="false">IF($N$3+ROW()-14&gt;$O$3,"",$N$3+ROW()-14)</f>
        <v>46331</v>
      </c>
      <c r="B18" s="21" t="str">
        <f aca="false">IF(A18="","",MID("日月火水木金土",WEEKDAY(A18),1))</f>
        <v>木</v>
      </c>
      <c r="C18" s="22" t="s">
        <v>30</v>
      </c>
      <c r="D18" s="23" t="n">
        <v>0.375</v>
      </c>
      <c r="E18" s="23" t="n">
        <v>0.75</v>
      </c>
      <c r="F18" s="23" t="n">
        <v>0.0416666666666667</v>
      </c>
      <c r="G18" s="24" t="n">
        <f aca="false">IF(OR(D18="",E18=""),"",MOD(E18-D18,1)-N(F18))</f>
        <v>0.333333333333333</v>
      </c>
      <c r="H18" s="24" t="str">
        <f aca="false">IF(OR(G18="",C18="休日出勤",N(G18)&lt;=$G$5),"",G18-$G$5)</f>
        <v/>
      </c>
      <c r="I18" s="24" t="n">
        <f aca="false">IF(G18="","",MAX(0,MIN(D18+MOD(E18-D18,1),5/24)-D18)+MAX(0,MIN(D18+MOD(E18-D18,1),29/24)-MAX(D18,22/24)))</f>
        <v>0</v>
      </c>
      <c r="J18" s="25"/>
      <c r="K18" s="26" t="str">
        <f aca="false">IF(A18="","",IF(AND(OR(C18="出勤",C18="休日出勤"),D18=""),"出勤時刻がない",IF(AND(D18&lt;&gt;"",E18=""),"退勤時刻がない",IF(AND(D18&lt;&gt;"",C18=""),"区分が未選択",IF(AND(D18&lt;&gt;"",OR(C18="休日",C18="有休",C18="欠勤")),"区分と時刻が合わない",IF(AND(G18&lt;&gt;"",G18&gt;8/24,N(F18)&lt;1/24-1/86400),"休憩が1時間未満",IF(AND(G18&lt;&gt;"",G18&gt;6/24,N(F18)&lt;45/1440-1/86400),"休憩が45分未満","")))))))</f>
        <v/>
      </c>
    </row>
    <row r="19" customFormat="false" ht="18" hidden="false" customHeight="true" outlineLevel="0" collapsed="false">
      <c r="A19" s="20" t="n">
        <f aca="false">IF($N$3+ROW()-14&gt;$O$3,"",$N$3+ROW()-14)</f>
        <v>46332</v>
      </c>
      <c r="B19" s="21" t="str">
        <f aca="false">IF(A19="","",MID("日月火水木金土",WEEKDAY(A19),1))</f>
        <v>金</v>
      </c>
      <c r="C19" s="22" t="s">
        <v>30</v>
      </c>
      <c r="D19" s="23" t="n">
        <v>0.375</v>
      </c>
      <c r="E19" s="23" t="n">
        <v>0.75</v>
      </c>
      <c r="F19" s="23" t="n">
        <v>0.0416666666666667</v>
      </c>
      <c r="G19" s="24" t="n">
        <f aca="false">IF(OR(D19="",E19=""),"",MOD(E19-D19,1)-N(F19))</f>
        <v>0.333333333333333</v>
      </c>
      <c r="H19" s="24" t="str">
        <f aca="false">IF(OR(G19="",C19="休日出勤",N(G19)&lt;=$G$5),"",G19-$G$5)</f>
        <v/>
      </c>
      <c r="I19" s="24" t="n">
        <f aca="false">IF(G19="","",MAX(0,MIN(D19+MOD(E19-D19,1),5/24)-D19)+MAX(0,MIN(D19+MOD(E19-D19,1),29/24)-MAX(D19,22/24)))</f>
        <v>0</v>
      </c>
      <c r="J19" s="25"/>
      <c r="K19" s="26" t="str">
        <f aca="false">IF(A19="","",IF(AND(OR(C19="出勤",C19="休日出勤"),D19=""),"出勤時刻がない",IF(AND(D19&lt;&gt;"",E19=""),"退勤時刻がない",IF(AND(D19&lt;&gt;"",C19=""),"区分が未選択",IF(AND(D19&lt;&gt;"",OR(C19="休日",C19="有休",C19="欠勤")),"区分と時刻が合わない",IF(AND(G19&lt;&gt;"",G19&gt;8/24,N(F19)&lt;1/24-1/86400),"休憩が1時間未満",IF(AND(G19&lt;&gt;"",G19&gt;6/24,N(F19)&lt;45/1440-1/86400),"休憩が45分未満","")))))))</f>
        <v/>
      </c>
    </row>
    <row r="20" customFormat="false" ht="18" hidden="false" customHeight="true" outlineLevel="0" collapsed="false">
      <c r="A20" s="20" t="n">
        <f aca="false">IF($N$3+ROW()-14&gt;$O$3,"",$N$3+ROW()-14)</f>
        <v>46333</v>
      </c>
      <c r="B20" s="21" t="str">
        <f aca="false">IF(A20="","",MID("日月火水木金土",WEEKDAY(A20),1))</f>
        <v>土</v>
      </c>
      <c r="C20" s="22" t="s">
        <v>36</v>
      </c>
      <c r="D20" s="23"/>
      <c r="E20" s="23"/>
      <c r="F20" s="23"/>
      <c r="G20" s="24" t="str">
        <f aca="false">IF(OR(D20="",E20=""),"",MOD(E20-D20,1)-N(F20))</f>
        <v/>
      </c>
      <c r="H20" s="24" t="str">
        <f aca="false">IF(OR(G20="",C20="休日出勤",N(G20)&lt;=$G$5),"",G20-$G$5)</f>
        <v/>
      </c>
      <c r="I20" s="24" t="str">
        <f aca="false">IF(G20="","",MAX(0,MIN(D20+MOD(E20-D20,1),5/24)-D20)+MAX(0,MIN(D20+MOD(E20-D20,1),29/24)-MAX(D20,22/24)))</f>
        <v/>
      </c>
      <c r="J20" s="25"/>
      <c r="K20" s="26" t="str">
        <f aca="false">IF(A20="","",IF(AND(OR(C20="出勤",C20="休日出勤"),D20=""),"出勤時刻がない",IF(AND(D20&lt;&gt;"",E20=""),"退勤時刻がない",IF(AND(D20&lt;&gt;"",C20=""),"区分が未選択",IF(AND(D20&lt;&gt;"",OR(C20="休日",C20="有休",C20="欠勤")),"区分と時刻が合わない",IF(AND(G20&lt;&gt;"",G20&gt;8/24,N(F20)&lt;1/24-1/86400),"休憩が1時間未満",IF(AND(G20&lt;&gt;"",G20&gt;6/24,N(F20)&lt;45/1440-1/86400),"休憩が45分未満","")))))))</f>
        <v/>
      </c>
    </row>
    <row r="21" customFormat="false" ht="18" hidden="false" customHeight="true" outlineLevel="0" collapsed="false">
      <c r="A21" s="20" t="n">
        <f aca="false">IF($N$3+ROW()-14&gt;$O$3,"",$N$3+ROW()-14)</f>
        <v>46334</v>
      </c>
      <c r="B21" s="21" t="str">
        <f aca="false">IF(A21="","",MID("日月火水木金土",WEEKDAY(A21),1))</f>
        <v>日</v>
      </c>
      <c r="C21" s="22" t="s">
        <v>36</v>
      </c>
      <c r="D21" s="23"/>
      <c r="E21" s="23"/>
      <c r="F21" s="23"/>
      <c r="G21" s="24" t="str">
        <f aca="false">IF(OR(D21="",E21=""),"",MOD(E21-D21,1)-N(F21))</f>
        <v/>
      </c>
      <c r="H21" s="24" t="str">
        <f aca="false">IF(OR(G21="",C21="休日出勤",N(G21)&lt;=$G$5),"",G21-$G$5)</f>
        <v/>
      </c>
      <c r="I21" s="24" t="str">
        <f aca="false">IF(G21="","",MAX(0,MIN(D21+MOD(E21-D21,1),5/24)-D21)+MAX(0,MIN(D21+MOD(E21-D21,1),29/24)-MAX(D21,22/24)))</f>
        <v/>
      </c>
      <c r="J21" s="25"/>
      <c r="K21" s="26" t="str">
        <f aca="false">IF(A21="","",IF(AND(OR(C21="出勤",C21="休日出勤"),D21=""),"出勤時刻がない",IF(AND(D21&lt;&gt;"",E21=""),"退勤時刻がない",IF(AND(D21&lt;&gt;"",C21=""),"区分が未選択",IF(AND(D21&lt;&gt;"",OR(C21="休日",C21="有休",C21="欠勤")),"区分と時刻が合わない",IF(AND(G21&lt;&gt;"",G21&gt;8/24,N(F21)&lt;1/24-1/86400),"休憩が1時間未満",IF(AND(G21&lt;&gt;"",G21&gt;6/24,N(F21)&lt;45/1440-1/86400),"休憩が45分未満","")))))))</f>
        <v/>
      </c>
    </row>
    <row r="22" customFormat="false" ht="18" hidden="false" customHeight="true" outlineLevel="0" collapsed="false">
      <c r="A22" s="20" t="n">
        <f aca="false">IF($N$3+ROW()-14&gt;$O$3,"",$N$3+ROW()-14)</f>
        <v>46335</v>
      </c>
      <c r="B22" s="21" t="str">
        <f aca="false">IF(A22="","",MID("日月火水木金土",WEEKDAY(A22),1))</f>
        <v>月</v>
      </c>
      <c r="C22" s="22" t="s">
        <v>30</v>
      </c>
      <c r="D22" s="23" t="n">
        <v>0.375</v>
      </c>
      <c r="E22" s="23" t="n">
        <v>0.75</v>
      </c>
      <c r="F22" s="23" t="n">
        <v>0.0416666666666667</v>
      </c>
      <c r="G22" s="24" t="n">
        <f aca="false">IF(OR(D22="",E22=""),"",MOD(E22-D22,1)-N(F22))</f>
        <v>0.333333333333333</v>
      </c>
      <c r="H22" s="24" t="str">
        <f aca="false">IF(OR(G22="",C22="休日出勤",N(G22)&lt;=$G$5),"",G22-$G$5)</f>
        <v/>
      </c>
      <c r="I22" s="24" t="n">
        <f aca="false">IF(G22="","",MAX(0,MIN(D22+MOD(E22-D22,1),5/24)-D22)+MAX(0,MIN(D22+MOD(E22-D22,1),29/24)-MAX(D22,22/24)))</f>
        <v>0</v>
      </c>
      <c r="J22" s="25"/>
      <c r="K22" s="26" t="str">
        <f aca="false">IF(A22="","",IF(AND(OR(C22="出勤",C22="休日出勤"),D22=""),"出勤時刻がない",IF(AND(D22&lt;&gt;"",E22=""),"退勤時刻がない",IF(AND(D22&lt;&gt;"",C22=""),"区分が未選択",IF(AND(D22&lt;&gt;"",OR(C22="休日",C22="有休",C22="欠勤")),"区分と時刻が合わない",IF(AND(G22&lt;&gt;"",G22&gt;8/24,N(F22)&lt;1/24-1/86400),"休憩が1時間未満",IF(AND(G22&lt;&gt;"",G22&gt;6/24,N(F22)&lt;45/1440-1/86400),"休憩が45分未満","")))))))</f>
        <v/>
      </c>
    </row>
    <row r="23" customFormat="false" ht="18" hidden="false" customHeight="true" outlineLevel="0" collapsed="false">
      <c r="A23" s="20" t="n">
        <f aca="false">IF($N$3+ROW()-14&gt;$O$3,"",$N$3+ROW()-14)</f>
        <v>46336</v>
      </c>
      <c r="B23" s="21" t="str">
        <f aca="false">IF(A23="","",MID("日月火水木金土",WEEKDAY(A23),1))</f>
        <v>火</v>
      </c>
      <c r="C23" s="22" t="s">
        <v>30</v>
      </c>
      <c r="D23" s="23" t="n">
        <v>0.375</v>
      </c>
      <c r="E23" s="23" t="n">
        <v>0.895833333333333</v>
      </c>
      <c r="F23" s="23" t="n">
        <v>0.0416666666666667</v>
      </c>
      <c r="G23" s="24" t="n">
        <f aca="false">IF(OR(D23="",E23=""),"",MOD(E23-D23,1)-N(F23))</f>
        <v>0.479166666666667</v>
      </c>
      <c r="H23" s="24" t="n">
        <f aca="false">IF(OR(G23="",C23="休日出勤",N(G23)&lt;=$G$5),"",G23-$G$5)</f>
        <v>0.145833333333333</v>
      </c>
      <c r="I23" s="24" t="n">
        <f aca="false">IF(G23="","",MAX(0,MIN(D23+MOD(E23-D23,1),5/24)-D23)+MAX(0,MIN(D23+MOD(E23-D23,1),29/24)-MAX(D23,22/24)))</f>
        <v>0</v>
      </c>
      <c r="J23" s="25" t="s">
        <v>37</v>
      </c>
      <c r="K23" s="26" t="str">
        <f aca="false">IF(A23="","",IF(AND(OR(C23="出勤",C23="休日出勤"),D23=""),"出勤時刻がない",IF(AND(D23&lt;&gt;"",E23=""),"退勤時刻がない",IF(AND(D23&lt;&gt;"",C23=""),"区分が未選択",IF(AND(D23&lt;&gt;"",OR(C23="休日",C23="有休",C23="欠勤")),"区分と時刻が合わない",IF(AND(G23&lt;&gt;"",G23&gt;8/24,N(F23)&lt;1/24-1/86400),"休憩が1時間未満",IF(AND(G23&lt;&gt;"",G23&gt;6/24,N(F23)&lt;45/1440-1/86400),"休憩が45分未満","")))))))</f>
        <v/>
      </c>
    </row>
    <row r="24" customFormat="false" ht="18" hidden="false" customHeight="true" outlineLevel="0" collapsed="false">
      <c r="A24" s="20" t="n">
        <f aca="false">IF($N$3+ROW()-14&gt;$O$3,"",$N$3+ROW()-14)</f>
        <v>46337</v>
      </c>
      <c r="B24" s="21" t="str">
        <f aca="false">IF(A24="","",MID("日月火水木金土",WEEKDAY(A24),1))</f>
        <v>水</v>
      </c>
      <c r="C24" s="22" t="s">
        <v>30</v>
      </c>
      <c r="D24" s="23" t="n">
        <v>0.375</v>
      </c>
      <c r="E24" s="23" t="n">
        <v>0.75</v>
      </c>
      <c r="F24" s="23" t="n">
        <v>0.0416666666666667</v>
      </c>
      <c r="G24" s="24" t="n">
        <f aca="false">IF(OR(D24="",E24=""),"",MOD(E24-D24,1)-N(F24))</f>
        <v>0.333333333333333</v>
      </c>
      <c r="H24" s="24" t="str">
        <f aca="false">IF(OR(G24="",C24="休日出勤",N(G24)&lt;=$G$5),"",G24-$G$5)</f>
        <v/>
      </c>
      <c r="I24" s="24" t="n">
        <f aca="false">IF(G24="","",MAX(0,MIN(D24+MOD(E24-D24,1),5/24)-D24)+MAX(0,MIN(D24+MOD(E24-D24,1),29/24)-MAX(D24,22/24)))</f>
        <v>0</v>
      </c>
      <c r="J24" s="25"/>
      <c r="K24" s="26" t="str">
        <f aca="false">IF(A24="","",IF(AND(OR(C24="出勤",C24="休日出勤"),D24=""),"出勤時刻がない",IF(AND(D24&lt;&gt;"",E24=""),"退勤時刻がない",IF(AND(D24&lt;&gt;"",C24=""),"区分が未選択",IF(AND(D24&lt;&gt;"",OR(C24="休日",C24="有休",C24="欠勤")),"区分と時刻が合わない",IF(AND(G24&lt;&gt;"",G24&gt;8/24,N(F24)&lt;1/24-1/86400),"休憩が1時間未満",IF(AND(G24&lt;&gt;"",G24&gt;6/24,N(F24)&lt;45/1440-1/86400),"休憩が45分未満","")))))))</f>
        <v/>
      </c>
    </row>
    <row r="25" customFormat="false" ht="18" hidden="false" customHeight="true" outlineLevel="0" collapsed="false">
      <c r="A25" s="20" t="n">
        <f aca="false">IF($N$3+ROW()-14&gt;$O$3,"",$N$3+ROW()-14)</f>
        <v>46338</v>
      </c>
      <c r="B25" s="21" t="str">
        <f aca="false">IF(A25="","",MID("日月火水木金土",WEEKDAY(A25),1))</f>
        <v>木</v>
      </c>
      <c r="C25" s="22" t="s">
        <v>30</v>
      </c>
      <c r="D25" s="23" t="n">
        <v>0.541666666666667</v>
      </c>
      <c r="E25" s="23" t="n">
        <v>0.979166666666667</v>
      </c>
      <c r="F25" s="23" t="n">
        <v>0.0416666666666667</v>
      </c>
      <c r="G25" s="24" t="n">
        <f aca="false">IF(OR(D25="",E25=""),"",MOD(E25-D25,1)-N(F25))</f>
        <v>0.395833333333333</v>
      </c>
      <c r="H25" s="24" t="n">
        <f aca="false">IF(OR(G25="",C25="休日出勤",N(G25)&lt;=$G$5),"",G25-$G$5)</f>
        <v>0.0625</v>
      </c>
      <c r="I25" s="24" t="n">
        <f aca="false">IF(G25="","",MAX(0,MIN(D25+MOD(E25-D25,1),5/24)-D25)+MAX(0,MIN(D25+MOD(E25-D25,1),29/24)-MAX(D25,22/24)))</f>
        <v>0.0625</v>
      </c>
      <c r="J25" s="25" t="s">
        <v>38</v>
      </c>
      <c r="K25" s="26" t="str">
        <f aca="false">IF(A25="","",IF(AND(OR(C25="出勤",C25="休日出勤"),D25=""),"出勤時刻がない",IF(AND(D25&lt;&gt;"",E25=""),"退勤時刻がない",IF(AND(D25&lt;&gt;"",C25=""),"区分が未選択",IF(AND(D25&lt;&gt;"",OR(C25="休日",C25="有休",C25="欠勤")),"区分と時刻が合わない",IF(AND(G25&lt;&gt;"",G25&gt;8/24,N(F25)&lt;1/24-1/86400),"休憩が1時間未満",IF(AND(G25&lt;&gt;"",G25&gt;6/24,N(F25)&lt;45/1440-1/86400),"休憩が45分未満","")))))))</f>
        <v/>
      </c>
    </row>
    <row r="26" customFormat="false" ht="18" hidden="false" customHeight="true" outlineLevel="0" collapsed="false">
      <c r="A26" s="20" t="n">
        <f aca="false">IF($N$3+ROW()-14&gt;$O$3,"",$N$3+ROW()-14)</f>
        <v>46339</v>
      </c>
      <c r="B26" s="21" t="str">
        <f aca="false">IF(A26="","",MID("日月火水木金土",WEEKDAY(A26),1))</f>
        <v>金</v>
      </c>
      <c r="C26" s="22" t="s">
        <v>30</v>
      </c>
      <c r="D26" s="23" t="n">
        <v>0.375</v>
      </c>
      <c r="E26" s="23" t="n">
        <v>0.75</v>
      </c>
      <c r="F26" s="23" t="n">
        <v>0.0416666666666667</v>
      </c>
      <c r="G26" s="24" t="n">
        <f aca="false">IF(OR(D26="",E26=""),"",MOD(E26-D26,1)-N(F26))</f>
        <v>0.333333333333333</v>
      </c>
      <c r="H26" s="24" t="str">
        <f aca="false">IF(OR(G26="",C26="休日出勤",N(G26)&lt;=$G$5),"",G26-$G$5)</f>
        <v/>
      </c>
      <c r="I26" s="24" t="n">
        <f aca="false">IF(G26="","",MAX(0,MIN(D26+MOD(E26-D26,1),5/24)-D26)+MAX(0,MIN(D26+MOD(E26-D26,1),29/24)-MAX(D26,22/24)))</f>
        <v>0</v>
      </c>
      <c r="J26" s="25"/>
      <c r="K26" s="26" t="str">
        <f aca="false">IF(A26="","",IF(AND(OR(C26="出勤",C26="休日出勤"),D26=""),"出勤時刻がない",IF(AND(D26&lt;&gt;"",E26=""),"退勤時刻がない",IF(AND(D26&lt;&gt;"",C26=""),"区分が未選択",IF(AND(D26&lt;&gt;"",OR(C26="休日",C26="有休",C26="欠勤")),"区分と時刻が合わない",IF(AND(G26&lt;&gt;"",G26&gt;8/24,N(F26)&lt;1/24-1/86400),"休憩が1時間未満",IF(AND(G26&lt;&gt;"",G26&gt;6/24,N(F26)&lt;45/1440-1/86400),"休憩が45分未満","")))))))</f>
        <v/>
      </c>
    </row>
    <row r="27" customFormat="false" ht="18" hidden="false" customHeight="true" outlineLevel="0" collapsed="false">
      <c r="A27" s="20" t="n">
        <f aca="false">IF($N$3+ROW()-14&gt;$O$3,"",$N$3+ROW()-14)</f>
        <v>46340</v>
      </c>
      <c r="B27" s="21" t="str">
        <f aca="false">IF(A27="","",MID("日月火水木金土",WEEKDAY(A27),1))</f>
        <v>土</v>
      </c>
      <c r="C27" s="22" t="s">
        <v>36</v>
      </c>
      <c r="D27" s="23"/>
      <c r="E27" s="23"/>
      <c r="F27" s="23"/>
      <c r="G27" s="24" t="str">
        <f aca="false">IF(OR(D27="",E27=""),"",MOD(E27-D27,1)-N(F27))</f>
        <v/>
      </c>
      <c r="H27" s="24" t="str">
        <f aca="false">IF(OR(G27="",C27="休日出勤",N(G27)&lt;=$G$5),"",G27-$G$5)</f>
        <v/>
      </c>
      <c r="I27" s="24" t="str">
        <f aca="false">IF(G27="","",MAX(0,MIN(D27+MOD(E27-D27,1),5/24)-D27)+MAX(0,MIN(D27+MOD(E27-D27,1),29/24)-MAX(D27,22/24)))</f>
        <v/>
      </c>
      <c r="J27" s="25"/>
      <c r="K27" s="26" t="str">
        <f aca="false">IF(A27="","",IF(AND(OR(C27="出勤",C27="休日出勤"),D27=""),"出勤時刻がない",IF(AND(D27&lt;&gt;"",E27=""),"退勤時刻がない",IF(AND(D27&lt;&gt;"",C27=""),"区分が未選択",IF(AND(D27&lt;&gt;"",OR(C27="休日",C27="有休",C27="欠勤")),"区分と時刻が合わない",IF(AND(G27&lt;&gt;"",G27&gt;8/24,N(F27)&lt;1/24-1/86400),"休憩が1時間未満",IF(AND(G27&lt;&gt;"",G27&gt;6/24,N(F27)&lt;45/1440-1/86400),"休憩が45分未満","")))))))</f>
        <v/>
      </c>
    </row>
    <row r="28" customFormat="false" ht="18" hidden="false" customHeight="true" outlineLevel="0" collapsed="false">
      <c r="A28" s="20" t="n">
        <f aca="false">IF($N$3+ROW()-14&gt;$O$3,"",$N$3+ROW()-14)</f>
        <v>46341</v>
      </c>
      <c r="B28" s="21" t="str">
        <f aca="false">IF(A28="","",MID("日月火水木金土",WEEKDAY(A28),1))</f>
        <v>日</v>
      </c>
      <c r="C28" s="22" t="s">
        <v>36</v>
      </c>
      <c r="D28" s="23"/>
      <c r="E28" s="23"/>
      <c r="F28" s="23"/>
      <c r="G28" s="24" t="str">
        <f aca="false">IF(OR(D28="",E28=""),"",MOD(E28-D28,1)-N(F28))</f>
        <v/>
      </c>
      <c r="H28" s="24" t="str">
        <f aca="false">IF(OR(G28="",C28="休日出勤",N(G28)&lt;=$G$5),"",G28-$G$5)</f>
        <v/>
      </c>
      <c r="I28" s="24" t="str">
        <f aca="false">IF(G28="","",MAX(0,MIN(D28+MOD(E28-D28,1),5/24)-D28)+MAX(0,MIN(D28+MOD(E28-D28,1),29/24)-MAX(D28,22/24)))</f>
        <v/>
      </c>
      <c r="J28" s="25"/>
      <c r="K28" s="26" t="str">
        <f aca="false">IF(A28="","",IF(AND(OR(C28="出勤",C28="休日出勤"),D28=""),"出勤時刻がない",IF(AND(D28&lt;&gt;"",E28=""),"退勤時刻がない",IF(AND(D28&lt;&gt;"",C28=""),"区分が未選択",IF(AND(D28&lt;&gt;"",OR(C28="休日",C28="有休",C28="欠勤")),"区分と時刻が合わない",IF(AND(G28&lt;&gt;"",G28&gt;8/24,N(F28)&lt;1/24-1/86400),"休憩が1時間未満",IF(AND(G28&lt;&gt;"",G28&gt;6/24,N(F28)&lt;45/1440-1/86400),"休憩が45分未満","")))))))</f>
        <v/>
      </c>
    </row>
    <row r="29" customFormat="false" ht="18" hidden="false" customHeight="true" outlineLevel="0" collapsed="false">
      <c r="A29" s="20" t="n">
        <f aca="false">IF($N$3+ROW()-14&gt;$O$3,"",$N$3+ROW()-14)</f>
        <v>46342</v>
      </c>
      <c r="B29" s="21" t="str">
        <f aca="false">IF(A29="","",MID("日月火水木金土",WEEKDAY(A29),1))</f>
        <v>月</v>
      </c>
      <c r="C29" s="22" t="s">
        <v>30</v>
      </c>
      <c r="D29" s="23" t="n">
        <v>0.375</v>
      </c>
      <c r="E29" s="23" t="n">
        <v>0.75</v>
      </c>
      <c r="F29" s="23" t="n">
        <v>0.0416666666666667</v>
      </c>
      <c r="G29" s="24" t="n">
        <f aca="false">IF(OR(D29="",E29=""),"",MOD(E29-D29,1)-N(F29))</f>
        <v>0.333333333333333</v>
      </c>
      <c r="H29" s="24" t="str">
        <f aca="false">IF(OR(G29="",C29="休日出勤",N(G29)&lt;=$G$5),"",G29-$G$5)</f>
        <v/>
      </c>
      <c r="I29" s="24" t="n">
        <f aca="false">IF(G29="","",MAX(0,MIN(D29+MOD(E29-D29,1),5/24)-D29)+MAX(0,MIN(D29+MOD(E29-D29,1),29/24)-MAX(D29,22/24)))</f>
        <v>0</v>
      </c>
      <c r="J29" s="25"/>
      <c r="K29" s="26" t="str">
        <f aca="false">IF(A29="","",IF(AND(OR(C29="出勤",C29="休日出勤"),D29=""),"出勤時刻がない",IF(AND(D29&lt;&gt;"",E29=""),"退勤時刻がない",IF(AND(D29&lt;&gt;"",C29=""),"区分が未選択",IF(AND(D29&lt;&gt;"",OR(C29="休日",C29="有休",C29="欠勤")),"区分と時刻が合わない",IF(AND(G29&lt;&gt;"",G29&gt;8/24,N(F29)&lt;1/24-1/86400),"休憩が1時間未満",IF(AND(G29&lt;&gt;"",G29&gt;6/24,N(F29)&lt;45/1440-1/86400),"休憩が45分未満","")))))))</f>
        <v/>
      </c>
    </row>
    <row r="30" customFormat="false" ht="18" hidden="false" customHeight="true" outlineLevel="0" collapsed="false">
      <c r="A30" s="20" t="n">
        <f aca="false">IF($N$3+ROW()-14&gt;$O$3,"",$N$3+ROW()-14)</f>
        <v>46343</v>
      </c>
      <c r="B30" s="21" t="str">
        <f aca="false">IF(A30="","",MID("日月火水木金土",WEEKDAY(A30),1))</f>
        <v>火</v>
      </c>
      <c r="C30" s="22" t="s">
        <v>30</v>
      </c>
      <c r="D30" s="23" t="n">
        <v>0.375</v>
      </c>
      <c r="E30" s="23" t="n">
        <v>0.75</v>
      </c>
      <c r="F30" s="23" t="n">
        <v>0.0416666666666667</v>
      </c>
      <c r="G30" s="24" t="n">
        <f aca="false">IF(OR(D30="",E30=""),"",MOD(E30-D30,1)-N(F30))</f>
        <v>0.333333333333333</v>
      </c>
      <c r="H30" s="24" t="str">
        <f aca="false">IF(OR(G30="",C30="休日出勤",N(G30)&lt;=$G$5),"",G30-$G$5)</f>
        <v/>
      </c>
      <c r="I30" s="24" t="n">
        <f aca="false">IF(G30="","",MAX(0,MIN(D30+MOD(E30-D30,1),5/24)-D30)+MAX(0,MIN(D30+MOD(E30-D30,1),29/24)-MAX(D30,22/24)))</f>
        <v>0</v>
      </c>
      <c r="J30" s="25"/>
      <c r="K30" s="26" t="str">
        <f aca="false">IF(A30="","",IF(AND(OR(C30="出勤",C30="休日出勤"),D30=""),"出勤時刻がない",IF(AND(D30&lt;&gt;"",E30=""),"退勤時刻がない",IF(AND(D30&lt;&gt;"",C30=""),"区分が未選択",IF(AND(D30&lt;&gt;"",OR(C30="休日",C30="有休",C30="欠勤")),"区分と時刻が合わない",IF(AND(G30&lt;&gt;"",G30&gt;8/24,N(F30)&lt;1/24-1/86400),"休憩が1時間未満",IF(AND(G30&lt;&gt;"",G30&gt;6/24,N(F30)&lt;45/1440-1/86400),"休憩が45分未満","")))))))</f>
        <v/>
      </c>
    </row>
    <row r="31" customFormat="false" ht="18" hidden="false" customHeight="true" outlineLevel="0" collapsed="false">
      <c r="A31" s="20" t="n">
        <f aca="false">IF($N$3+ROW()-14&gt;$O$3,"",$N$3+ROW()-14)</f>
        <v>46344</v>
      </c>
      <c r="B31" s="21" t="str">
        <f aca="false">IF(A31="","",MID("日月火水木金土",WEEKDAY(A31),1))</f>
        <v>水</v>
      </c>
      <c r="C31" s="22" t="s">
        <v>21</v>
      </c>
      <c r="D31" s="23"/>
      <c r="E31" s="23"/>
      <c r="F31" s="23"/>
      <c r="G31" s="24" t="str">
        <f aca="false">IF(OR(D31="",E31=""),"",MOD(E31-D31,1)-N(F31))</f>
        <v/>
      </c>
      <c r="H31" s="24" t="str">
        <f aca="false">IF(OR(G31="",C31="休日出勤",N(G31)&lt;=$G$5),"",G31-$G$5)</f>
        <v/>
      </c>
      <c r="I31" s="24" t="str">
        <f aca="false">IF(G31="","",MAX(0,MIN(D31+MOD(E31-D31,1),5/24)-D31)+MAX(0,MIN(D31+MOD(E31-D31,1),29/24)-MAX(D31,22/24)))</f>
        <v/>
      </c>
      <c r="J31" s="25"/>
      <c r="K31" s="26" t="str">
        <f aca="false">IF(A31="","",IF(AND(OR(C31="出勤",C31="休日出勤"),D31=""),"出勤時刻がない",IF(AND(D31&lt;&gt;"",E31=""),"退勤時刻がない",IF(AND(D31&lt;&gt;"",C31=""),"区分が未選択",IF(AND(D31&lt;&gt;"",OR(C31="休日",C31="有休",C31="欠勤")),"区分と時刻が合わない",IF(AND(G31&lt;&gt;"",G31&gt;8/24,N(F31)&lt;1/24-1/86400),"休憩が1時間未満",IF(AND(G31&lt;&gt;"",G31&gt;6/24,N(F31)&lt;45/1440-1/86400),"休憩が45分未満","")))))))</f>
        <v/>
      </c>
    </row>
    <row r="32" customFormat="false" ht="18" hidden="false" customHeight="true" outlineLevel="0" collapsed="false">
      <c r="A32" s="20" t="n">
        <f aca="false">IF($N$3+ROW()-14&gt;$O$3,"",$N$3+ROW()-14)</f>
        <v>46345</v>
      </c>
      <c r="B32" s="21" t="str">
        <f aca="false">IF(A32="","",MID("日月火水木金土",WEEKDAY(A32),1))</f>
        <v>木</v>
      </c>
      <c r="C32" s="22" t="s">
        <v>30</v>
      </c>
      <c r="D32" s="23" t="n">
        <v>0.375</v>
      </c>
      <c r="E32" s="23" t="n">
        <v>0.75</v>
      </c>
      <c r="F32" s="23" t="n">
        <v>0.0416666666666667</v>
      </c>
      <c r="G32" s="24" t="n">
        <f aca="false">IF(OR(D32="",E32=""),"",MOD(E32-D32,1)-N(F32))</f>
        <v>0.333333333333333</v>
      </c>
      <c r="H32" s="24" t="str">
        <f aca="false">IF(OR(G32="",C32="休日出勤",N(G32)&lt;=$G$5),"",G32-$G$5)</f>
        <v/>
      </c>
      <c r="I32" s="24" t="n">
        <f aca="false">IF(G32="","",MAX(0,MIN(D32+MOD(E32-D32,1),5/24)-D32)+MAX(0,MIN(D32+MOD(E32-D32,1),29/24)-MAX(D32,22/24)))</f>
        <v>0</v>
      </c>
      <c r="J32" s="25"/>
      <c r="K32" s="26" t="str">
        <f aca="false">IF(A32="","",IF(AND(OR(C32="出勤",C32="休日出勤"),D32=""),"出勤時刻がない",IF(AND(D32&lt;&gt;"",E32=""),"退勤時刻がない",IF(AND(D32&lt;&gt;"",C32=""),"区分が未選択",IF(AND(D32&lt;&gt;"",OR(C32="休日",C32="有休",C32="欠勤")),"区分と時刻が合わない",IF(AND(G32&lt;&gt;"",G32&gt;8/24,N(F32)&lt;1/24-1/86400),"休憩が1時間未満",IF(AND(G32&lt;&gt;"",G32&gt;6/24,N(F32)&lt;45/1440-1/86400),"休憩が45分未満","")))))))</f>
        <v/>
      </c>
    </row>
    <row r="33" customFormat="false" ht="18" hidden="false" customHeight="true" outlineLevel="0" collapsed="false">
      <c r="A33" s="20" t="n">
        <f aca="false">IF($N$3+ROW()-14&gt;$O$3,"",$N$3+ROW()-14)</f>
        <v>46346</v>
      </c>
      <c r="B33" s="21" t="str">
        <f aca="false">IF(A33="","",MID("日月火水木金土",WEEKDAY(A33),1))</f>
        <v>金</v>
      </c>
      <c r="C33" s="22" t="s">
        <v>30</v>
      </c>
      <c r="D33" s="23" t="n">
        <v>0.375</v>
      </c>
      <c r="E33" s="23" t="n">
        <v>0.75</v>
      </c>
      <c r="F33" s="23" t="n">
        <v>0.0416666666666667</v>
      </c>
      <c r="G33" s="24" t="n">
        <f aca="false">IF(OR(D33="",E33=""),"",MOD(E33-D33,1)-N(F33))</f>
        <v>0.333333333333333</v>
      </c>
      <c r="H33" s="24" t="str">
        <f aca="false">IF(OR(G33="",C33="休日出勤",N(G33)&lt;=$G$5),"",G33-$G$5)</f>
        <v/>
      </c>
      <c r="I33" s="24" t="n">
        <f aca="false">IF(G33="","",MAX(0,MIN(D33+MOD(E33-D33,1),5/24)-D33)+MAX(0,MIN(D33+MOD(E33-D33,1),29/24)-MAX(D33,22/24)))</f>
        <v>0</v>
      </c>
      <c r="J33" s="25"/>
      <c r="K33" s="26" t="str">
        <f aca="false">IF(A33="","",IF(AND(OR(C33="出勤",C33="休日出勤"),D33=""),"出勤時刻がない",IF(AND(D33&lt;&gt;"",E33=""),"退勤時刻がない",IF(AND(D33&lt;&gt;"",C33=""),"区分が未選択",IF(AND(D33&lt;&gt;"",OR(C33="休日",C33="有休",C33="欠勤")),"区分と時刻が合わない",IF(AND(G33&lt;&gt;"",G33&gt;8/24,N(F33)&lt;1/24-1/86400),"休憩が1時間未満",IF(AND(G33&lt;&gt;"",G33&gt;6/24,N(F33)&lt;45/1440-1/86400),"休憩が45分未満","")))))))</f>
        <v/>
      </c>
    </row>
    <row r="34" customFormat="false" ht="18" hidden="false" customHeight="true" outlineLevel="0" collapsed="false">
      <c r="A34" s="20" t="n">
        <f aca="false">IF($N$3+ROW()-14&gt;$O$3,"",$N$3+ROW()-14)</f>
        <v>46347</v>
      </c>
      <c r="B34" s="21" t="str">
        <f aca="false">IF(A34="","",MID("日月火水木金土",WEEKDAY(A34),1))</f>
        <v>土</v>
      </c>
      <c r="C34" s="22" t="s">
        <v>39</v>
      </c>
      <c r="D34" s="23" t="n">
        <v>0.416666666666667</v>
      </c>
      <c r="E34" s="23" t="n">
        <v>0.625</v>
      </c>
      <c r="F34" s="23" t="n">
        <v>0.0208333333333333</v>
      </c>
      <c r="G34" s="24" t="n">
        <f aca="false">IF(OR(D34="",E34=""),"",MOD(E34-D34,1)-N(F34))</f>
        <v>0.1875</v>
      </c>
      <c r="H34" s="24" t="str">
        <f aca="false">IF(OR(G34="",C34="休日出勤",N(G34)&lt;=$G$5),"",G34-$G$5)</f>
        <v/>
      </c>
      <c r="I34" s="24" t="n">
        <f aca="false">IF(G34="","",MAX(0,MIN(D34+MOD(E34-D34,1),5/24)-D34)+MAX(0,MIN(D34+MOD(E34-D34,1),29/24)-MAX(D34,22/24)))</f>
        <v>0</v>
      </c>
      <c r="J34" s="25" t="s">
        <v>40</v>
      </c>
      <c r="K34" s="26" t="str">
        <f aca="false">IF(A34="","",IF(AND(OR(C34="出勤",C34="休日出勤"),D34=""),"出勤時刻がない",IF(AND(D34&lt;&gt;"",E34=""),"退勤時刻がない",IF(AND(D34&lt;&gt;"",C34=""),"区分が未選択",IF(AND(D34&lt;&gt;"",OR(C34="休日",C34="有休",C34="欠勤")),"区分と時刻が合わない",IF(AND(G34&lt;&gt;"",G34&gt;8/24,N(F34)&lt;1/24-1/86400),"休憩が1時間未満",IF(AND(G34&lt;&gt;"",G34&gt;6/24,N(F34)&lt;45/1440-1/86400),"休憩が45分未満","")))))))</f>
        <v/>
      </c>
    </row>
    <row r="35" customFormat="false" ht="18" hidden="false" customHeight="true" outlineLevel="0" collapsed="false">
      <c r="A35" s="20" t="n">
        <f aca="false">IF($N$3+ROW()-14&gt;$O$3,"",$N$3+ROW()-14)</f>
        <v>46348</v>
      </c>
      <c r="B35" s="21" t="str">
        <f aca="false">IF(A35="","",MID("日月火水木金土",WEEKDAY(A35),1))</f>
        <v>日</v>
      </c>
      <c r="C35" s="22" t="s">
        <v>36</v>
      </c>
      <c r="D35" s="23"/>
      <c r="E35" s="23"/>
      <c r="F35" s="23"/>
      <c r="G35" s="24" t="str">
        <f aca="false">IF(OR(D35="",E35=""),"",MOD(E35-D35,1)-N(F35))</f>
        <v/>
      </c>
      <c r="H35" s="24" t="str">
        <f aca="false">IF(OR(G35="",C35="休日出勤",N(G35)&lt;=$G$5),"",G35-$G$5)</f>
        <v/>
      </c>
      <c r="I35" s="24" t="str">
        <f aca="false">IF(G35="","",MAX(0,MIN(D35+MOD(E35-D35,1),5/24)-D35)+MAX(0,MIN(D35+MOD(E35-D35,1),29/24)-MAX(D35,22/24)))</f>
        <v/>
      </c>
      <c r="J35" s="25"/>
      <c r="K35" s="26" t="str">
        <f aca="false">IF(A35="","",IF(AND(OR(C35="出勤",C35="休日出勤"),D35=""),"出勤時刻がない",IF(AND(D35&lt;&gt;"",E35=""),"退勤時刻がない",IF(AND(D35&lt;&gt;"",C35=""),"区分が未選択",IF(AND(D35&lt;&gt;"",OR(C35="休日",C35="有休",C35="欠勤")),"区分と時刻が合わない",IF(AND(G35&lt;&gt;"",G35&gt;8/24,N(F35)&lt;1/24-1/86400),"休憩が1時間未満",IF(AND(G35&lt;&gt;"",G35&gt;6/24,N(F35)&lt;45/1440-1/86400),"休憩が45分未満","")))))))</f>
        <v/>
      </c>
    </row>
    <row r="36" customFormat="false" ht="18" hidden="false" customHeight="true" outlineLevel="0" collapsed="false">
      <c r="A36" s="20" t="n">
        <f aca="false">IF($N$3+ROW()-14&gt;$O$3,"",$N$3+ROW()-14)</f>
        <v>46349</v>
      </c>
      <c r="B36" s="21" t="str">
        <f aca="false">IF(A36="","",MID("日月火水木金土",WEEKDAY(A36),1))</f>
        <v>月</v>
      </c>
      <c r="C36" s="22" t="s">
        <v>36</v>
      </c>
      <c r="D36" s="23"/>
      <c r="E36" s="23"/>
      <c r="F36" s="23"/>
      <c r="G36" s="24" t="str">
        <f aca="false">IF(OR(D36="",E36=""),"",MOD(E36-D36,1)-N(F36))</f>
        <v/>
      </c>
      <c r="H36" s="24" t="str">
        <f aca="false">IF(OR(G36="",C36="休日出勤",N(G36)&lt;=$G$5),"",G36-$G$5)</f>
        <v/>
      </c>
      <c r="I36" s="24" t="str">
        <f aca="false">IF(G36="","",MAX(0,MIN(D36+MOD(E36-D36,1),5/24)-D36)+MAX(0,MIN(D36+MOD(E36-D36,1),29/24)-MAX(D36,22/24)))</f>
        <v/>
      </c>
      <c r="J36" s="25"/>
      <c r="K36" s="26" t="str">
        <f aca="false">IF(A36="","",IF(AND(OR(C36="出勤",C36="休日出勤"),D36=""),"出勤時刻がない",IF(AND(D36&lt;&gt;"",E36=""),"退勤時刻がない",IF(AND(D36&lt;&gt;"",C36=""),"区分が未選択",IF(AND(D36&lt;&gt;"",OR(C36="休日",C36="有休",C36="欠勤")),"区分と時刻が合わない",IF(AND(G36&lt;&gt;"",G36&gt;8/24,N(F36)&lt;1/24-1/86400),"休憩が1時間未満",IF(AND(G36&lt;&gt;"",G36&gt;6/24,N(F36)&lt;45/1440-1/86400),"休憩が45分未満","")))))))</f>
        <v/>
      </c>
    </row>
    <row r="37" customFormat="false" ht="18" hidden="false" customHeight="true" outlineLevel="0" collapsed="false">
      <c r="A37" s="20" t="n">
        <f aca="false">IF($N$3+ROW()-14&gt;$O$3,"",$N$3+ROW()-14)</f>
        <v>46350</v>
      </c>
      <c r="B37" s="21" t="str">
        <f aca="false">IF(A37="","",MID("日月火水木金土",WEEKDAY(A37),1))</f>
        <v>火</v>
      </c>
      <c r="C37" s="22" t="s">
        <v>30</v>
      </c>
      <c r="D37" s="23" t="n">
        <v>0.375</v>
      </c>
      <c r="E37" s="23" t="n">
        <v>0.75</v>
      </c>
      <c r="F37" s="23" t="n">
        <v>0.0416666666666667</v>
      </c>
      <c r="G37" s="24" t="n">
        <f aca="false">IF(OR(D37="",E37=""),"",MOD(E37-D37,1)-N(F37))</f>
        <v>0.333333333333333</v>
      </c>
      <c r="H37" s="24" t="str">
        <f aca="false">IF(OR(G37="",C37="休日出勤",N(G37)&lt;=$G$5),"",G37-$G$5)</f>
        <v/>
      </c>
      <c r="I37" s="24" t="n">
        <f aca="false">IF(G37="","",MAX(0,MIN(D37+MOD(E37-D37,1),5/24)-D37)+MAX(0,MIN(D37+MOD(E37-D37,1),29/24)-MAX(D37,22/24)))</f>
        <v>0</v>
      </c>
      <c r="J37" s="25"/>
      <c r="K37" s="26" t="str">
        <f aca="false">IF(A37="","",IF(AND(OR(C37="出勤",C37="休日出勤"),D37=""),"出勤時刻がない",IF(AND(D37&lt;&gt;"",E37=""),"退勤時刻がない",IF(AND(D37&lt;&gt;"",C37=""),"区分が未選択",IF(AND(D37&lt;&gt;"",OR(C37="休日",C37="有休",C37="欠勤")),"区分と時刻が合わない",IF(AND(G37&lt;&gt;"",G37&gt;8/24,N(F37)&lt;1/24-1/86400),"休憩が1時間未満",IF(AND(G37&lt;&gt;"",G37&gt;6/24,N(F37)&lt;45/1440-1/86400),"休憩が45分未満","")))))))</f>
        <v/>
      </c>
    </row>
    <row r="38" customFormat="false" ht="18" hidden="false" customHeight="true" outlineLevel="0" collapsed="false">
      <c r="A38" s="20" t="n">
        <f aca="false">IF($N$3+ROW()-14&gt;$O$3,"",$N$3+ROW()-14)</f>
        <v>46351</v>
      </c>
      <c r="B38" s="21" t="str">
        <f aca="false">IF(A38="","",MID("日月火水木金土",WEEKDAY(A38),1))</f>
        <v>水</v>
      </c>
      <c r="C38" s="22" t="s">
        <v>30</v>
      </c>
      <c r="D38" s="23" t="n">
        <v>0.375</v>
      </c>
      <c r="E38" s="23" t="n">
        <v>0.75</v>
      </c>
      <c r="F38" s="23" t="n">
        <v>0.0416666666666667</v>
      </c>
      <c r="G38" s="24" t="n">
        <f aca="false">IF(OR(D38="",E38=""),"",MOD(E38-D38,1)-N(F38))</f>
        <v>0.333333333333333</v>
      </c>
      <c r="H38" s="24" t="str">
        <f aca="false">IF(OR(G38="",C38="休日出勤",N(G38)&lt;=$G$5),"",G38-$G$5)</f>
        <v/>
      </c>
      <c r="I38" s="24" t="n">
        <f aca="false">IF(G38="","",MAX(0,MIN(D38+MOD(E38-D38,1),5/24)-D38)+MAX(0,MIN(D38+MOD(E38-D38,1),29/24)-MAX(D38,22/24)))</f>
        <v>0</v>
      </c>
      <c r="J38" s="25"/>
      <c r="K38" s="26" t="str">
        <f aca="false">IF(A38="","",IF(AND(OR(C38="出勤",C38="休日出勤"),D38=""),"出勤時刻がない",IF(AND(D38&lt;&gt;"",E38=""),"退勤時刻がない",IF(AND(D38&lt;&gt;"",C38=""),"区分が未選択",IF(AND(D38&lt;&gt;"",OR(C38="休日",C38="有休",C38="欠勤")),"区分と時刻が合わない",IF(AND(G38&lt;&gt;"",G38&gt;8/24,N(F38)&lt;1/24-1/86400),"休憩が1時間未満",IF(AND(G38&lt;&gt;"",G38&gt;6/24,N(F38)&lt;45/1440-1/86400),"休憩が45分未満","")))))))</f>
        <v/>
      </c>
    </row>
    <row r="39" customFormat="false" ht="18" hidden="false" customHeight="true" outlineLevel="0" collapsed="false">
      <c r="A39" s="20" t="n">
        <f aca="false">IF($N$3+ROW()-14&gt;$O$3,"",$N$3+ROW()-14)</f>
        <v>46352</v>
      </c>
      <c r="B39" s="21" t="str">
        <f aca="false">IF(A39="","",MID("日月火水木金土",WEEKDAY(A39),1))</f>
        <v>木</v>
      </c>
      <c r="C39" s="22" t="s">
        <v>30</v>
      </c>
      <c r="D39" s="23" t="n">
        <v>0.375</v>
      </c>
      <c r="E39" s="23" t="n">
        <v>0.75</v>
      </c>
      <c r="F39" s="23" t="n">
        <v>0.0208333333333333</v>
      </c>
      <c r="G39" s="24" t="n">
        <f aca="false">IF(OR(D39="",E39=""),"",MOD(E39-D39,1)-N(F39))</f>
        <v>0.354166666666667</v>
      </c>
      <c r="H39" s="24" t="n">
        <f aca="false">IF(OR(G39="",C39="休日出勤",N(G39)&lt;=$G$5),"",G39-$G$5)</f>
        <v>0.0208333333333333</v>
      </c>
      <c r="I39" s="24" t="n">
        <f aca="false">IF(G39="","",MAX(0,MIN(D39+MOD(E39-D39,1),5/24)-D39)+MAX(0,MIN(D39+MOD(E39-D39,1),29/24)-MAX(D39,22/24)))</f>
        <v>0</v>
      </c>
      <c r="J39" s="25"/>
      <c r="K39" s="26" t="str">
        <f aca="false">IF(A39="","",IF(AND(OR(C39="出勤",C39="休日出勤"),D39=""),"出勤時刻がない",IF(AND(D39&lt;&gt;"",E39=""),"退勤時刻がない",IF(AND(D39&lt;&gt;"",C39=""),"区分が未選択",IF(AND(D39&lt;&gt;"",OR(C39="休日",C39="有休",C39="欠勤")),"区分と時刻が合わない",IF(AND(G39&lt;&gt;"",G39&gt;8/24,N(F39)&lt;1/24-1/86400),"休憩が1時間未満",IF(AND(G39&lt;&gt;"",G39&gt;6/24,N(F39)&lt;45/1440-1/86400),"休憩が45分未満","")))))))</f>
        <v>休憩が1時間未満</v>
      </c>
    </row>
    <row r="40" customFormat="false" ht="18" hidden="false" customHeight="true" outlineLevel="0" collapsed="false">
      <c r="A40" s="20" t="n">
        <f aca="false">IF($N$3+ROW()-14&gt;$O$3,"",$N$3+ROW()-14)</f>
        <v>46353</v>
      </c>
      <c r="B40" s="21" t="str">
        <f aca="false">IF(A40="","",MID("日月火水木金土",WEEKDAY(A40),1))</f>
        <v>金</v>
      </c>
      <c r="C40" s="22" t="s">
        <v>30</v>
      </c>
      <c r="D40" s="23" t="n">
        <v>0.375</v>
      </c>
      <c r="E40" s="23" t="n">
        <v>0.75</v>
      </c>
      <c r="F40" s="23" t="n">
        <v>0.0416666666666667</v>
      </c>
      <c r="G40" s="24" t="n">
        <f aca="false">IF(OR(D40="",E40=""),"",MOD(E40-D40,1)-N(F40))</f>
        <v>0.333333333333333</v>
      </c>
      <c r="H40" s="24" t="str">
        <f aca="false">IF(OR(G40="",C40="休日出勤",N(G40)&lt;=$G$5),"",G40-$G$5)</f>
        <v/>
      </c>
      <c r="I40" s="24" t="n">
        <f aca="false">IF(G40="","",MAX(0,MIN(D40+MOD(E40-D40,1),5/24)-D40)+MAX(0,MIN(D40+MOD(E40-D40,1),29/24)-MAX(D40,22/24)))</f>
        <v>0</v>
      </c>
      <c r="J40" s="25"/>
      <c r="K40" s="26" t="str">
        <f aca="false">IF(A40="","",IF(AND(OR(C40="出勤",C40="休日出勤"),D40=""),"出勤時刻がない",IF(AND(D40&lt;&gt;"",E40=""),"退勤時刻がない",IF(AND(D40&lt;&gt;"",C40=""),"区分が未選択",IF(AND(D40&lt;&gt;"",OR(C40="休日",C40="有休",C40="欠勤")),"区分と時刻が合わない",IF(AND(G40&lt;&gt;"",G40&gt;8/24,N(F40)&lt;1/24-1/86400),"休憩が1時間未満",IF(AND(G40&lt;&gt;"",G40&gt;6/24,N(F40)&lt;45/1440-1/86400),"休憩が45分未満","")))))))</f>
        <v/>
      </c>
    </row>
    <row r="41" customFormat="false" ht="18" hidden="false" customHeight="true" outlineLevel="0" collapsed="false">
      <c r="A41" s="20" t="n">
        <f aca="false">IF($N$3+ROW()-14&gt;$O$3,"",$N$3+ROW()-14)</f>
        <v>46354</v>
      </c>
      <c r="B41" s="21" t="str">
        <f aca="false">IF(A41="","",MID("日月火水木金土",WEEKDAY(A41),1))</f>
        <v>土</v>
      </c>
      <c r="C41" s="22" t="s">
        <v>36</v>
      </c>
      <c r="D41" s="23"/>
      <c r="E41" s="23"/>
      <c r="F41" s="23"/>
      <c r="G41" s="24" t="str">
        <f aca="false">IF(OR(D41="",E41=""),"",MOD(E41-D41,1)-N(F41))</f>
        <v/>
      </c>
      <c r="H41" s="24" t="str">
        <f aca="false">IF(OR(G41="",C41="休日出勤",N(G41)&lt;=$G$5),"",G41-$G$5)</f>
        <v/>
      </c>
      <c r="I41" s="24" t="str">
        <f aca="false">IF(G41="","",MAX(0,MIN(D41+MOD(E41-D41,1),5/24)-D41)+MAX(0,MIN(D41+MOD(E41-D41,1),29/24)-MAX(D41,22/24)))</f>
        <v/>
      </c>
      <c r="J41" s="25"/>
      <c r="K41" s="26" t="str">
        <f aca="false">IF(A41="","",IF(AND(OR(C41="出勤",C41="休日出勤"),D41=""),"出勤時刻がない",IF(AND(D41&lt;&gt;"",E41=""),"退勤時刻がない",IF(AND(D41&lt;&gt;"",C41=""),"区分が未選択",IF(AND(D41&lt;&gt;"",OR(C41="休日",C41="有休",C41="欠勤")),"区分と時刻が合わない",IF(AND(G41&lt;&gt;"",G41&gt;8/24,N(F41)&lt;1/24-1/86400),"休憩が1時間未満",IF(AND(G41&lt;&gt;"",G41&gt;6/24,N(F41)&lt;45/1440-1/86400),"休憩が45分未満","")))))))</f>
        <v/>
      </c>
    </row>
    <row r="42" customFormat="false" ht="18" hidden="false" customHeight="true" outlineLevel="0" collapsed="false">
      <c r="A42" s="20" t="n">
        <f aca="false">IF($N$3+ROW()-14&gt;$O$3,"",$N$3+ROW()-14)</f>
        <v>46355</v>
      </c>
      <c r="B42" s="21" t="str">
        <f aca="false">IF(A42="","",MID("日月火水木金土",WEEKDAY(A42),1))</f>
        <v>日</v>
      </c>
      <c r="C42" s="22" t="s">
        <v>36</v>
      </c>
      <c r="D42" s="23"/>
      <c r="E42" s="23"/>
      <c r="F42" s="23"/>
      <c r="G42" s="24" t="str">
        <f aca="false">IF(OR(D42="",E42=""),"",MOD(E42-D42,1)-N(F42))</f>
        <v/>
      </c>
      <c r="H42" s="24" t="str">
        <f aca="false">IF(OR(G42="",C42="休日出勤",N(G42)&lt;=$G$5),"",G42-$G$5)</f>
        <v/>
      </c>
      <c r="I42" s="24" t="str">
        <f aca="false">IF(G42="","",MAX(0,MIN(D42+MOD(E42-D42,1),5/24)-D42)+MAX(0,MIN(D42+MOD(E42-D42,1),29/24)-MAX(D42,22/24)))</f>
        <v/>
      </c>
      <c r="J42" s="25"/>
      <c r="K42" s="26" t="str">
        <f aca="false">IF(A42="","",IF(AND(OR(C42="出勤",C42="休日出勤"),D42=""),"出勤時刻がない",IF(AND(D42&lt;&gt;"",E42=""),"退勤時刻がない",IF(AND(D42&lt;&gt;"",C42=""),"区分が未選択",IF(AND(D42&lt;&gt;"",OR(C42="休日",C42="有休",C42="欠勤")),"区分と時刻が合わない",IF(AND(G42&lt;&gt;"",G42&gt;8/24,N(F42)&lt;1/24-1/86400),"休憩が1時間未満",IF(AND(G42&lt;&gt;"",G42&gt;6/24,N(F42)&lt;45/1440-1/86400),"休憩が45分未満","")))))))</f>
        <v/>
      </c>
    </row>
    <row r="43" customFormat="false" ht="18" hidden="false" customHeight="true" outlineLevel="0" collapsed="false">
      <c r="A43" s="20" t="n">
        <f aca="false">IF($N$3+ROW()-14&gt;$O$3,"",$N$3+ROW()-14)</f>
        <v>46356</v>
      </c>
      <c r="B43" s="21" t="str">
        <f aca="false">IF(A43="","",MID("日月火水木金土",WEEKDAY(A43),1))</f>
        <v>月</v>
      </c>
      <c r="C43" s="22" t="s">
        <v>30</v>
      </c>
      <c r="D43" s="23" t="n">
        <v>0.375</v>
      </c>
      <c r="E43" s="23" t="n">
        <v>0.75</v>
      </c>
      <c r="F43" s="23" t="n">
        <v>0.0416666666666667</v>
      </c>
      <c r="G43" s="24" t="n">
        <f aca="false">IF(OR(D43="",E43=""),"",MOD(E43-D43,1)-N(F43))</f>
        <v>0.333333333333333</v>
      </c>
      <c r="H43" s="24" t="str">
        <f aca="false">IF(OR(G43="",C43="休日出勤",N(G43)&lt;=$G$5),"",G43-$G$5)</f>
        <v/>
      </c>
      <c r="I43" s="24" t="n">
        <f aca="false">IF(G43="","",MAX(0,MIN(D43+MOD(E43-D43,1),5/24)-D43)+MAX(0,MIN(D43+MOD(E43-D43,1),29/24)-MAX(D43,22/24)))</f>
        <v>0</v>
      </c>
      <c r="J43" s="25"/>
      <c r="K43" s="26" t="str">
        <f aca="false">IF(A43="","",IF(AND(OR(C43="出勤",C43="休日出勤"),D43=""),"出勤時刻がない",IF(AND(D43&lt;&gt;"",E43=""),"退勤時刻がない",IF(AND(D43&lt;&gt;"",C43=""),"区分が未選択",IF(AND(D43&lt;&gt;"",OR(C43="休日",C43="有休",C43="欠勤")),"区分と時刻が合わない",IF(AND(G43&lt;&gt;"",G43&gt;8/24,N(F43)&lt;1/24-1/86400),"休憩が1時間未満",IF(AND(G43&lt;&gt;"",G43&gt;6/24,N(F43)&lt;45/1440-1/86400),"休憩が45分未満","")))))))</f>
        <v/>
      </c>
    </row>
    <row r="44" customFormat="false" ht="18" hidden="false" customHeight="true" outlineLevel="0" collapsed="false">
      <c r="A44" s="20" t="str">
        <f aca="false">IF($N$3+ROW()-14&gt;$O$3,"",$N$3+ROW()-14)</f>
        <v/>
      </c>
      <c r="B44" s="21" t="str">
        <f aca="false">IF(A44="","",MID("日月火水木金土",WEEKDAY(A44),1))</f>
        <v/>
      </c>
      <c r="C44" s="22"/>
      <c r="D44" s="23"/>
      <c r="E44" s="23"/>
      <c r="F44" s="23"/>
      <c r="G44" s="24" t="str">
        <f aca="false">IF(OR(D44="",E44=""),"",MOD(E44-D44,1)-N(F44))</f>
        <v/>
      </c>
      <c r="H44" s="24" t="str">
        <f aca="false">IF(OR(G44="",C44="休日出勤",N(G44)&lt;=$G$5),"",G44-$G$5)</f>
        <v/>
      </c>
      <c r="I44" s="24" t="str">
        <f aca="false">IF(G44="","",MAX(0,MIN(D44+MOD(E44-D44,1),5/24)-D44)+MAX(0,MIN(D44+MOD(E44-D44,1),29/24)-MAX(D44,22/24)))</f>
        <v/>
      </c>
      <c r="J44" s="25"/>
      <c r="K44" s="26" t="str">
        <f aca="false">IF(A44="","",IF(AND(OR(C44="出勤",C44="休日出勤"),D44=""),"出勤時刻がない",IF(AND(D44&lt;&gt;"",E44=""),"退勤時刻がない",IF(AND(D44&lt;&gt;"",C44=""),"区分が未選択",IF(AND(D44&lt;&gt;"",OR(C44="休日",C44="有休",C44="欠勤")),"区分と時刻が合わない",IF(AND(G44&lt;&gt;"",G44&gt;8/24,N(F44)&lt;1/24-1/86400),"休憩が1時間未満",IF(AND(G44&lt;&gt;"",G44&gt;6/24,N(F44)&lt;45/1440-1/86400),"休憩が45分未満","")))))))</f>
        <v/>
      </c>
    </row>
    <row r="46" customFormat="false" ht="15" hidden="false" customHeight="false" outlineLevel="0" collapsed="false">
      <c r="A46" s="27" t="s">
        <v>41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customFormat="false" ht="15" hidden="false" customHeight="false" outlineLevel="0" collapsed="false">
      <c r="A47" s="27" t="s">
        <v>42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customFormat="false" ht="15" hidden="false" customHeight="false" outlineLevel="0" collapsed="false">
      <c r="A48" s="27" t="s">
        <v>43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</sheetData>
  <mergeCells count="16">
    <mergeCell ref="A1:K1"/>
    <mergeCell ref="B4:G4"/>
    <mergeCell ref="I4:I7"/>
    <mergeCell ref="J4:J7"/>
    <mergeCell ref="K4:K7"/>
    <mergeCell ref="B5:E5"/>
    <mergeCell ref="B6:E6"/>
    <mergeCell ref="B7:E7"/>
    <mergeCell ref="A9:B9"/>
    <mergeCell ref="F9:G9"/>
    <mergeCell ref="A10:B10"/>
    <mergeCell ref="F10:G10"/>
    <mergeCell ref="F11:G11"/>
    <mergeCell ref="A46:K46"/>
    <mergeCell ref="A47:K47"/>
    <mergeCell ref="A48:K48"/>
  </mergeCells>
  <conditionalFormatting sqref="A14:K44">
    <cfRule type="expression" priority="2" aboveAverage="0" equalAverage="0" bottom="0" percent="0" rank="0" text="" dxfId="0">
      <formula>AND($A14&lt;&gt;"",WEEKDAY($A14)=7)</formula>
    </cfRule>
    <cfRule type="expression" priority="3" aboveAverage="0" equalAverage="0" bottom="0" percent="0" rank="0" text="" dxfId="1">
      <formula>AND($A14&lt;&gt;"",WEEKDAY($A14)=1)</formula>
    </cfRule>
  </conditionalFormatting>
  <conditionalFormatting sqref="K14:K44">
    <cfRule type="expression" priority="4" aboveAverage="0" equalAverage="0" bottom="0" percent="0" rank="0" text="" dxfId="2">
      <formula>K14&lt;&gt;""</formula>
    </cfRule>
  </conditionalFormatting>
  <dataValidations count="4">
    <dataValidation allowBlank="true" error="リストから選んでね" errorStyle="stop" errorTitle="区分" operator="between" showDropDown="false" showErrorMessage="true" showInputMessage="false" sqref="C14:C44" type="list">
      <formula1>"出勤,休日,休日出勤,有休,欠勤,特別休暇"</formula1>
      <formula2>0</formula2>
    </dataValidation>
    <dataValidation allowBlank="true" error="9:00 のように「時:分」で入力してね" errorStyle="stop" errorTitle="時刻" operator="between" prompt="例）9:00　（日をまたぐときも 2:00 のようにそのまま入力）" promptTitle="時刻" showDropDown="false" showErrorMessage="true" showInputMessage="true" sqref="G5 D14:F44" type="time">
      <formula1>0</formula1>
      <formula2>0.999988</formula2>
    </dataValidation>
    <dataValidation allowBlank="false" error="リストから選んでね" errorStyle="stop" errorTitle="締め日" operator="between" showDropDown="false" showErrorMessage="true" showInputMessage="false" sqref="G3" type="list">
      <formula1>"末日,5,10,15,20,25"</formula1>
      <formula2>0</formula2>
    </dataValidation>
    <dataValidation allowBlank="false" error="1〜12で入力してね" errorStyle="stop" errorTitle="月" operator="between" showDropDown="false" showErrorMessage="true" showInputMessage="false" sqref="D3" type="whole">
      <formula1>1</formula1>
      <formula2>12</formula2>
    </dataValidation>
  </dataValidation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4" min="3" style="0" width="10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8" min="7" style="0" width="9"/>
    <col collapsed="false" customWidth="true" hidden="false" outlineLevel="0" max="9" min="9" style="0" width="13"/>
    <col collapsed="false" customWidth="true" hidden="false" outlineLevel="0" max="11" min="10" style="0" width="9"/>
    <col collapsed="false" customWidth="true" hidden="false" outlineLevel="0" max="12" min="12" style="0" width="11"/>
    <col collapsed="false" customWidth="true" hidden="false" outlineLevel="0" max="13" min="13" style="0" width="10"/>
  </cols>
  <sheetData>
    <row r="1" customFormat="false" ht="24" hidden="false" customHeight="true" outlineLevel="0" collapsed="false">
      <c r="A1" s="28" t="s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customFormat="false" ht="14.15" hidden="false" customHeight="false" outlineLevel="0" collapsed="false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4" customFormat="false" ht="30" hidden="false" customHeight="true" outlineLevel="0" collapsed="false">
      <c r="A4" s="30" t="s">
        <v>46</v>
      </c>
      <c r="B4" s="30" t="s">
        <v>10</v>
      </c>
      <c r="C4" s="30" t="s">
        <v>13</v>
      </c>
      <c r="D4" s="30" t="s">
        <v>17</v>
      </c>
      <c r="E4" s="30" t="s">
        <v>19</v>
      </c>
      <c r="F4" s="30" t="s">
        <v>47</v>
      </c>
      <c r="G4" s="30" t="s">
        <v>48</v>
      </c>
      <c r="H4" s="30" t="s">
        <v>49</v>
      </c>
      <c r="I4" s="30" t="s">
        <v>50</v>
      </c>
      <c r="J4" s="30" t="s">
        <v>51</v>
      </c>
      <c r="K4" s="30" t="s">
        <v>52</v>
      </c>
      <c r="L4" s="30" t="s">
        <v>53</v>
      </c>
      <c r="M4" s="30" t="s">
        <v>54</v>
      </c>
    </row>
    <row r="5" customFormat="false" ht="15" hidden="false" customHeight="false" outlineLevel="0" collapsed="false">
      <c r="A5" s="31" t="str">
        <f aca="false">TEXT(勤怠表!N3,"yyyy/m/d")&amp;"〜"&amp;TEXT(勤怠表!O3,"m/d")</f>
        <v>2026/11/1〜11/30</v>
      </c>
      <c r="B5" s="31" t="str">
        <f aca="false">勤怠表!B5</f>
        <v>山田 花子</v>
      </c>
      <c r="C5" s="31" t="str">
        <f aca="false">勤怠表!B6</f>
        <v>本店</v>
      </c>
      <c r="D5" s="31" t="str">
        <f aca="false">勤怠表!B7</f>
        <v>A-0123</v>
      </c>
      <c r="E5" s="32" t="n">
        <f aca="false">勤怠表!A10</f>
        <v>19</v>
      </c>
      <c r="F5" s="32" t="n">
        <f aca="false">勤怠表!C10</f>
        <v>1</v>
      </c>
      <c r="G5" s="32" t="n">
        <f aca="false">勤怠表!D10</f>
        <v>1</v>
      </c>
      <c r="H5" s="32" t="n">
        <f aca="false">勤怠表!E10</f>
        <v>0</v>
      </c>
      <c r="I5" s="33" t="n">
        <f aca="false">ROUND(勤怠表!F10*24,2)</f>
        <v>154</v>
      </c>
      <c r="J5" s="33" t="n">
        <f aca="false">ROUND(勤怠表!H10*24,2)</f>
        <v>5.5</v>
      </c>
      <c r="K5" s="33" t="n">
        <f aca="false">ROUND(勤怠表!I10*24,2)</f>
        <v>1.5</v>
      </c>
      <c r="L5" s="33" t="n">
        <f aca="false">ROUND(勤怠表!J10*24,2)</f>
        <v>4.5</v>
      </c>
      <c r="M5" s="32" t="n">
        <f aca="false">勤怠表!K10</f>
        <v>1</v>
      </c>
    </row>
  </sheetData>
  <mergeCells count="2">
    <mergeCell ref="A1:M1"/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2"/>
  </cols>
  <sheetData>
    <row r="1" customFormat="false" ht="30" hidden="false" customHeight="true" outlineLevel="0" collapsed="false">
      <c r="B1" s="34" t="s">
        <v>55</v>
      </c>
      <c r="C1" s="34"/>
    </row>
    <row r="2" customFormat="false" ht="18" hidden="false" customHeight="true" outlineLevel="0" collapsed="false">
      <c r="B2" s="35" t="s">
        <v>56</v>
      </c>
      <c r="C2" s="35"/>
    </row>
    <row r="4" customFormat="false" ht="24" hidden="false" customHeight="true" outlineLevel="0" collapsed="false">
      <c r="B4" s="36" t="s">
        <v>57</v>
      </c>
      <c r="C4" s="36"/>
    </row>
    <row r="5" customFormat="false" ht="33.75" hidden="false" customHeight="true" outlineLevel="0" collapsed="false">
      <c r="B5" s="37" t="s">
        <v>58</v>
      </c>
      <c r="C5" s="38" t="s">
        <v>59</v>
      </c>
    </row>
    <row r="6" customFormat="false" ht="19.5" hidden="false" customHeight="true" outlineLevel="0" collapsed="false">
      <c r="B6" s="37" t="s">
        <v>60</v>
      </c>
      <c r="C6" s="38" t="s">
        <v>61</v>
      </c>
    </row>
    <row r="7" customFormat="false" ht="33.75" hidden="false" customHeight="true" outlineLevel="0" collapsed="false">
      <c r="B7" s="37" t="s">
        <v>62</v>
      </c>
      <c r="C7" s="38" t="s">
        <v>63</v>
      </c>
    </row>
    <row r="8" customFormat="false" ht="19.5" hidden="false" customHeight="true" outlineLevel="0" collapsed="false">
      <c r="B8" s="37" t="s">
        <v>64</v>
      </c>
      <c r="C8" s="38" t="s">
        <v>65</v>
      </c>
    </row>
    <row r="9" customFormat="false" ht="33.75" hidden="false" customHeight="true" outlineLevel="0" collapsed="false">
      <c r="B9" s="37" t="s">
        <v>66</v>
      </c>
      <c r="C9" s="38" t="s">
        <v>67</v>
      </c>
    </row>
    <row r="10" customFormat="false" ht="19.5" hidden="false" customHeight="true" outlineLevel="0" collapsed="false">
      <c r="B10" s="37" t="s">
        <v>68</v>
      </c>
      <c r="C10" s="38" t="s">
        <v>69</v>
      </c>
    </row>
    <row r="11" customFormat="false" ht="33.75" hidden="false" customHeight="true" outlineLevel="0" collapsed="false">
      <c r="B11" s="37" t="s">
        <v>70</v>
      </c>
      <c r="C11" s="38" t="s">
        <v>71</v>
      </c>
    </row>
    <row r="13" customFormat="false" ht="24" hidden="false" customHeight="true" outlineLevel="0" collapsed="false">
      <c r="B13" s="36" t="s">
        <v>72</v>
      </c>
      <c r="C13" s="36"/>
    </row>
    <row r="14" customFormat="false" ht="33.75" hidden="false" customHeight="true" outlineLevel="0" collapsed="false">
      <c r="B14" s="37" t="s">
        <v>73</v>
      </c>
      <c r="C14" s="38" t="s">
        <v>74</v>
      </c>
    </row>
    <row r="15" customFormat="false" ht="33.75" hidden="false" customHeight="true" outlineLevel="0" collapsed="false">
      <c r="B15" s="37" t="s">
        <v>75</v>
      </c>
      <c r="C15" s="38" t="s">
        <v>76</v>
      </c>
    </row>
    <row r="16" customFormat="false" ht="19.5" hidden="false" customHeight="true" outlineLevel="0" collapsed="false">
      <c r="B16" s="37" t="s">
        <v>77</v>
      </c>
      <c r="C16" s="38" t="s">
        <v>78</v>
      </c>
    </row>
    <row r="17" customFormat="false" ht="33.75" hidden="false" customHeight="true" outlineLevel="0" collapsed="false">
      <c r="B17" s="37" t="s">
        <v>79</v>
      </c>
      <c r="C17" s="38" t="s">
        <v>80</v>
      </c>
    </row>
    <row r="18" customFormat="false" ht="33.75" hidden="false" customHeight="true" outlineLevel="0" collapsed="false">
      <c r="B18" s="37" t="s">
        <v>81</v>
      </c>
      <c r="C18" s="38" t="s">
        <v>82</v>
      </c>
    </row>
    <row r="20" customFormat="false" ht="24" hidden="false" customHeight="true" outlineLevel="0" collapsed="false">
      <c r="B20" s="36" t="s">
        <v>83</v>
      </c>
      <c r="C20" s="36"/>
    </row>
    <row r="21" customFormat="false" ht="33.75" hidden="false" customHeight="true" outlineLevel="0" collapsed="false">
      <c r="B21" s="37" t="s">
        <v>84</v>
      </c>
      <c r="C21" s="38" t="s">
        <v>85</v>
      </c>
    </row>
    <row r="22" customFormat="false" ht="19.5" hidden="false" customHeight="true" outlineLevel="0" collapsed="false">
      <c r="B22" s="37" t="s">
        <v>86</v>
      </c>
      <c r="C22" s="38" t="s">
        <v>87</v>
      </c>
    </row>
    <row r="23" customFormat="false" ht="33.75" hidden="false" customHeight="true" outlineLevel="0" collapsed="false">
      <c r="B23" s="37" t="s">
        <v>88</v>
      </c>
      <c r="C23" s="38" t="s">
        <v>89</v>
      </c>
    </row>
    <row r="24" customFormat="false" ht="19.5" hidden="false" customHeight="true" outlineLevel="0" collapsed="false">
      <c r="B24" s="37" t="s">
        <v>90</v>
      </c>
      <c r="C24" s="38" t="s">
        <v>91</v>
      </c>
    </row>
    <row r="25" customFormat="false" ht="19.5" hidden="false" customHeight="true" outlineLevel="0" collapsed="false">
      <c r="B25" s="37" t="s">
        <v>92</v>
      </c>
      <c r="C25" s="38" t="s">
        <v>93</v>
      </c>
    </row>
    <row r="26" customFormat="false" ht="33.75" hidden="false" customHeight="true" outlineLevel="0" collapsed="false">
      <c r="B26" s="37" t="s">
        <v>94</v>
      </c>
      <c r="C26" s="38" t="s">
        <v>95</v>
      </c>
    </row>
    <row r="27" customFormat="false" ht="33.75" hidden="false" customHeight="true" outlineLevel="0" collapsed="false">
      <c r="B27" s="37" t="s">
        <v>96</v>
      </c>
      <c r="C27" s="38" t="s">
        <v>97</v>
      </c>
    </row>
    <row r="28" customFormat="false" ht="33.75" hidden="false" customHeight="true" outlineLevel="0" collapsed="false">
      <c r="B28" s="37" t="s">
        <v>98</v>
      </c>
      <c r="C28" s="38" t="s">
        <v>99</v>
      </c>
    </row>
  </sheetData>
  <mergeCells count="5">
    <mergeCell ref="B1:C1"/>
    <mergeCell ref="B2:C2"/>
    <mergeCell ref="B4:C4"/>
    <mergeCell ref="B13:C13"/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2026-11-04T07:23:46Z</dcterms:created>
  <dc:creator>小さな道具箱</dc:creator>
  <dc:description/>
  <dc:language>en-US</dc:language>
  <cp:lastModifiedBy/>
  <dcterms:modified xsi:type="dcterms:W3CDTF">2026-11-04T07:23:46Z</dcterms:modified>
  <cp:revision>0</cp:revision>
  <dc:subject/>
  <dc:title>勤怠表フォーマット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