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使い方" sheetId="3" state="visible" r:id="rId3"/>
  </sheets>
  <definedNames>
    <definedName name="シフト記号">OFFSET(設定!$A$5,0,0,MAX(1,COUNTA(設定!$A$5:$A$16)),1)</definedName>
    <definedName name="_xlnm.Print_Area" localSheetId="0">'シフト表'!$A$1:$AJ$31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h:mm;;&quot;&quot;"/>
    <numFmt numFmtId="165" formatCode="[h]:mm;-[h]:mm;&quot;&quot;"/>
    <numFmt numFmtId="166" formatCode="0&quot;年&quot;"/>
    <numFmt numFmtId="167" formatCode="0&quot;月&quot;"/>
    <numFmt numFmtId="168" formatCode="yyyy-mm-dd"/>
    <numFmt numFmtId="169" formatCode="yyyy/m/d"/>
    <numFmt numFmtId="170" formatCode="d"/>
    <numFmt numFmtId="171" formatCode="+0;-0;0"/>
  </numFmts>
  <fonts count="17">
    <font>
      <name val="Calibri"/>
      <family val="2"/>
      <color theme="1"/>
      <sz val="11"/>
      <scheme val="minor"/>
    </font>
    <font>
      <name val="游ゴシック"/>
      <b val="1"/>
      <color rgb="002F5D8A"/>
      <sz val="16"/>
    </font>
    <font>
      <name val="游ゴシック"/>
      <color rgb="006B7785"/>
      <sz val="9"/>
    </font>
    <font>
      <name val="游ゴシック"/>
      <b val="1"/>
      <color rgb="001F2A37"/>
      <sz val="9.5"/>
    </font>
    <font>
      <name val="游ゴシック"/>
      <b val="1"/>
      <color rgb="001F2A37"/>
      <sz val="11"/>
    </font>
    <font>
      <name val="游ゴシック"/>
      <color rgb="001F2A37"/>
      <sz val="10"/>
    </font>
    <font>
      <name val="游ゴシック"/>
      <color rgb="006B7785"/>
      <sz val="8.5"/>
    </font>
    <font>
      <name val="游ゴシック"/>
      <b val="1"/>
      <color rgb="002F5D8A"/>
      <sz val="18"/>
    </font>
    <font>
      <name val="游ゴシック"/>
      <color rgb="001F2A37"/>
      <sz val="10.5"/>
    </font>
    <font>
      <name val="游ゴシック"/>
      <b val="1"/>
      <color rgb="001F2A37"/>
      <sz val="9"/>
    </font>
    <font>
      <name val="游ゴシック"/>
      <color rgb="001F2A37"/>
      <sz val="9"/>
    </font>
    <font>
      <name val="游ゴシック"/>
      <b val="1"/>
      <color rgb="001F2A37"/>
      <sz val="10.5"/>
    </font>
    <font>
      <name val="游ゴシック"/>
      <b val="1"/>
      <color rgb="001F2A37"/>
      <sz val="10"/>
    </font>
    <font>
      <name val="游ゴシック"/>
      <b val="1"/>
      <color rgb="00C0392B"/>
      <sz val="9"/>
    </font>
    <font>
      <name val="游ゴシック"/>
      <b val="1"/>
      <color rgb="00C0392B"/>
      <sz val="9.5"/>
    </font>
    <font>
      <name val="游ゴシック"/>
      <color rgb="001F2A37"/>
      <sz val="9.5"/>
    </font>
    <font>
      <name val="游ゴシック"/>
      <b val="1"/>
      <color rgb="002F5D8A"/>
      <sz val="12"/>
    </font>
  </fonts>
  <fills count="4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F6F8FA"/>
      </patternFill>
    </fill>
  </fills>
  <borders count="6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2F5D8A"/>
      </bottom>
    </border>
    <border>
      <left style="thin">
        <color rgb="009AA5B1"/>
      </left>
      <right/>
      <top/>
      <bottom/>
      <diagonal/>
    </border>
    <border>
      <left style="thin">
        <color rgb="009AA5B1"/>
      </left>
      <right style="thin">
        <color rgb="009AA5B1"/>
      </right>
      <top/>
      <bottom/>
      <diagonal/>
    </border>
    <border>
      <left style="thin">
        <color rgb="009AA5B1"/>
      </left>
      <right style="thin">
        <color rgb="009AA5B1"/>
      </right>
      <top/>
      <bottom style="thin">
        <color rgb="009AA5B1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7" fillId="0" borderId="2" applyAlignment="1" applyProtection="1" pivotButton="0" quotePrefix="0" xfId="0">
      <alignment horizontal="center" vertical="center"/>
      <protection locked="0" hidden="0"/>
    </xf>
    <xf numFmtId="0" fontId="0" fillId="0" borderId="2" pivotButton="0" quotePrefix="0" xfId="0"/>
    <xf numFmtId="0" fontId="0" fillId="0" borderId="0" applyProtection="1" pivotButton="0" quotePrefix="0" xfId="0">
      <protection locked="0" hidden="0"/>
    </xf>
    <xf numFmtId="0" fontId="3" fillId="2" borderId="1" applyAlignment="1" applyProtection="1" pivotButton="0" quotePrefix="0" xfId="0">
      <alignment horizontal="center" vertical="center"/>
      <protection locked="0" hidden="0"/>
    </xf>
    <xf numFmtId="166" fontId="4" fillId="0" borderId="1" applyAlignment="1" applyProtection="1" pivotButton="0" quotePrefix="0" xfId="0">
      <alignment horizontal="center" vertical="center"/>
      <protection locked="0" hidden="0"/>
    </xf>
    <xf numFmtId="0" fontId="0" fillId="0" borderId="1" pivotButton="0" quotePrefix="0" xfId="0"/>
    <xf numFmtId="167" fontId="4" fillId="0" borderId="1" applyAlignment="1" applyProtection="1" pivotButton="0" quotePrefix="0" xfId="0">
      <alignment horizontal="center" vertical="center"/>
      <protection locked="0" hidden="0"/>
    </xf>
    <xf numFmtId="0" fontId="0" fillId="2" borderId="1" pivotButton="0" quotePrefix="0" xfId="0"/>
    <xf numFmtId="0" fontId="8" fillId="0" borderId="1" applyAlignment="1" applyProtection="1" pivotButton="0" quotePrefix="0" xfId="0">
      <alignment horizontal="left" vertical="center" indent="1"/>
      <protection locked="0" hidden="0"/>
    </xf>
    <xf numFmtId="169" fontId="5" fillId="0" borderId="1" applyAlignment="1" applyProtection="1" pivotButton="0" quotePrefix="0" xfId="0">
      <alignment horizontal="center" vertical="center"/>
      <protection locked="0" hidden="0"/>
    </xf>
    <xf numFmtId="0" fontId="6" fillId="0" borderId="0" applyAlignment="1" pivotButton="0" quotePrefix="0" xfId="0">
      <alignment horizontal="left" vertical="center" indent="1"/>
    </xf>
    <xf numFmtId="170" fontId="9" fillId="2" borderId="1" applyAlignment="1" pivotButton="0" quotePrefix="0" xfId="0">
      <alignment horizontal="center" vertical="center"/>
    </xf>
    <xf numFmtId="0" fontId="9" fillId="2" borderId="1" applyAlignment="1" applyProtection="1" pivotButton="0" quotePrefix="0" xfId="0">
      <alignment horizontal="center" vertical="center" wrapText="1"/>
      <protection locked="0" hidden="0"/>
    </xf>
    <xf numFmtId="0" fontId="10" fillId="2" borderId="1" applyAlignment="1" pivotButton="0" quotePrefix="0" xfId="0">
      <alignment horizontal="center" vertical="center"/>
    </xf>
    <xf numFmtId="0" fontId="5" fillId="0" borderId="1" applyAlignment="1" applyProtection="1" pivotButton="0" quotePrefix="0" xfId="0">
      <alignment horizontal="left" vertical="center" indent="1"/>
      <protection locked="0" hidden="0"/>
    </xf>
    <xf numFmtId="0" fontId="11" fillId="0" borderId="1" applyAlignment="1" applyProtection="1" pivotButton="0" quotePrefix="0" xfId="0">
      <alignment horizontal="center" vertical="center"/>
      <protection locked="0" hidden="0"/>
    </xf>
    <xf numFmtId="0" fontId="1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/>
    </xf>
    <xf numFmtId="0" fontId="10" fillId="3" borderId="1" applyAlignment="1" applyProtection="1" pivotButton="0" quotePrefix="0" xfId="0">
      <alignment horizontal="center" vertical="center"/>
      <protection locked="0" hidden="0"/>
    </xf>
    <xf numFmtId="165" fontId="12" fillId="2" borderId="1" applyAlignment="1" pivotButton="0" quotePrefix="0" xfId="0">
      <alignment horizontal="center" vertical="center"/>
    </xf>
    <xf numFmtId="0" fontId="14" fillId="3" borderId="1" applyAlignment="1" pivotButton="0" quotePrefix="0" xfId="0">
      <alignment horizontal="center" vertical="center" wrapText="1"/>
    </xf>
    <xf numFmtId="0" fontId="5" fillId="0" borderId="1" applyAlignment="1" applyProtection="1" pivotButton="0" quotePrefix="0" xfId="0">
      <alignment horizontal="center" vertical="center"/>
      <protection locked="0" hidden="0"/>
    </xf>
    <xf numFmtId="171" fontId="12" fillId="0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6" fillId="0" borderId="0" applyAlignment="1" applyProtection="1" pivotButton="0" quotePrefix="0" xfId="0">
      <alignment horizontal="left" vertical="center"/>
      <protection locked="0" hidden="0"/>
    </xf>
    <xf numFmtId="0" fontId="1" fillId="0" borderId="0" applyAlignment="1" applyProtection="1" pivotButton="0" quotePrefix="0" xfId="0">
      <alignment horizontal="left" vertical="center"/>
      <protection locked="0" hidden="0"/>
    </xf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4" fillId="0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applyProtection="1" pivotButton="0" quotePrefix="0" xfId="0">
      <alignment horizontal="center" vertical="center"/>
      <protection locked="0" hidden="0"/>
    </xf>
    <xf numFmtId="165" fontId="5" fillId="3" borderId="1" applyAlignment="1" pivotButton="0" quotePrefix="0" xfId="0">
      <alignment horizontal="center" vertical="center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1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ill>
        <patternFill patternType="solid">
          <fgColor rgb="00EEEEEE"/>
        </patternFill>
      </fill>
    </dxf>
    <dxf>
      <fill>
        <patternFill patternType="solid">
          <fgColor rgb="00FCEBEB"/>
        </patternFill>
      </fill>
    </dxf>
    <dxf>
      <fill>
        <patternFill patternType="solid">
          <fgColor rgb="00EAF2FB"/>
        </patternFill>
      </fill>
    </dxf>
    <dxf>
      <font>
        <b val="1"/>
        <color rgb="00C0392B"/>
      </font>
      <fill>
        <patternFill patternType="solid">
          <fgColor rgb="00FDE8E6"/>
        </patternFill>
      </fill>
    </dxf>
    <dxf>
      <font>
        <color rgb="009AA5B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1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.3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7" customWidth="1" min="33" max="33"/>
    <col width="6" customWidth="1" min="34" max="34"/>
    <col width="8.5" customWidth="1" min="35" max="35"/>
    <col width="11" customWidth="1" min="36" max="36"/>
  </cols>
  <sheetData>
    <row r="1" ht="32" customHeight="1">
      <c r="A1" s="1" t="inlineStr">
        <is>
          <t>シ　フ　ト　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</row>
    <row r="3">
      <c r="A3" s="4" t="inlineStr">
        <is>
          <t>対象</t>
        </is>
      </c>
      <c r="B3" s="5" t="n">
        <v>2026</v>
      </c>
      <c r="C3" s="6" t="n"/>
      <c r="D3" s="6" t="n"/>
      <c r="E3" s="7" t="n">
        <v>11</v>
      </c>
      <c r="F3" s="6" t="n"/>
      <c r="G3" s="3" t="n"/>
      <c r="H3" s="4" t="inlineStr">
        <is>
          <t>店舗・部署</t>
        </is>
      </c>
      <c r="I3" s="8" t="n"/>
      <c r="J3" s="8" t="n"/>
      <c r="K3" s="9" t="inlineStr">
        <is>
          <t>小さな道具箱 本店</t>
        </is>
      </c>
      <c r="L3" s="6" t="n"/>
      <c r="M3" s="6" t="n"/>
      <c r="N3" s="6" t="n"/>
      <c r="O3" s="6" t="n"/>
      <c r="P3" s="6" t="n"/>
      <c r="Q3" s="6" t="n"/>
      <c r="R3" s="6" t="n"/>
      <c r="S3" s="6" t="n"/>
      <c r="T3" s="3" t="n"/>
      <c r="U3" s="4" t="inlineStr">
        <is>
          <t>作成者</t>
        </is>
      </c>
      <c r="V3" s="8" t="n"/>
      <c r="W3" s="8" t="n"/>
      <c r="X3" s="9" t="inlineStr">
        <is>
          <t>山田 花子</t>
        </is>
      </c>
      <c r="Y3" s="6" t="n"/>
      <c r="Z3" s="6" t="n"/>
      <c r="AA3" s="6" t="n"/>
      <c r="AB3" s="6" t="n"/>
      <c r="AC3" s="4" t="inlineStr">
        <is>
          <t>作成日</t>
        </is>
      </c>
      <c r="AD3" s="8" t="n"/>
      <c r="AE3" s="8" t="n"/>
      <c r="AF3" s="10" t="n">
        <v>46320</v>
      </c>
      <c r="AG3" s="6" t="n"/>
      <c r="AH3" s="6" t="n"/>
      <c r="AI3" s="3" t="n"/>
      <c r="AJ3" s="3" t="n"/>
    </row>
    <row r="4" ht="20" customHeight="1">
      <c r="A4" s="11">
        <f>IF(設定!A5="","",設定!A5&amp;"："&amp;設定!B5&amp;IF(設定!C5="",""," "&amp;TEXT(設定!C5,"h:mm")&amp;"-"&amp;TEXT(設定!D5,"h:mm")))&amp;"　"&amp;IF(設定!A6="","",設定!A6&amp;"："&amp;設定!B6&amp;IF(設定!C6="",""," "&amp;TEXT(設定!C6,"h:mm")&amp;"-"&amp;TEXT(設定!D6,"h:mm")))&amp;"　"&amp;IF(設定!A7="","",設定!A7&amp;"："&amp;設定!B7&amp;IF(設定!C7="",""," "&amp;TEXT(設定!C7,"h:mm")&amp;"-"&amp;TEXT(設定!D7,"h:mm")))&amp;"　"&amp;IF(設定!A8="","",設定!A8&amp;"："&amp;設定!B8&amp;IF(設定!C8="",""," "&amp;TEXT(設定!C8,"h:mm")&amp;"-"&amp;TEXT(設定!D8,"h:mm")))&amp;"　"&amp;IF(設定!A9="","",設定!A9&amp;"："&amp;設定!B9&amp;IF(設定!C9="",""," "&amp;TEXT(設定!C9,"h:mm")&amp;"-"&amp;TEXT(設定!D9,"h:mm")))&amp;"　"&amp;IF(設定!A10="","",設定!A10&amp;"："&amp;設定!B10&amp;IF(設定!C10="",""," "&amp;TEXT(設定!C10,"h:mm")&amp;"-"&amp;TEXT(設定!D10,"h:mm")))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</row>
    <row r="6">
      <c r="A6" s="4" t="inlineStr">
        <is>
          <t>日付</t>
        </is>
      </c>
      <c r="B6" s="12">
        <f>IF(1&gt;DAY(EOMONTH(DATE($B$3,$E$3,1),0)),"",DATE($B$3,$E$3,1))</f>
        <v/>
      </c>
      <c r="C6" s="12">
        <f>IF(2&gt;DAY(EOMONTH(DATE($B$3,$E$3,1),0)),"",DATE($B$3,$E$3,2))</f>
        <v/>
      </c>
      <c r="D6" s="12">
        <f>IF(3&gt;DAY(EOMONTH(DATE($B$3,$E$3,1),0)),"",DATE($B$3,$E$3,3))</f>
        <v/>
      </c>
      <c r="E6" s="12">
        <f>IF(4&gt;DAY(EOMONTH(DATE($B$3,$E$3,1),0)),"",DATE($B$3,$E$3,4))</f>
        <v/>
      </c>
      <c r="F6" s="12">
        <f>IF(5&gt;DAY(EOMONTH(DATE($B$3,$E$3,1),0)),"",DATE($B$3,$E$3,5))</f>
        <v/>
      </c>
      <c r="G6" s="12">
        <f>IF(6&gt;DAY(EOMONTH(DATE($B$3,$E$3,1),0)),"",DATE($B$3,$E$3,6))</f>
        <v/>
      </c>
      <c r="H6" s="12">
        <f>IF(7&gt;DAY(EOMONTH(DATE($B$3,$E$3,1),0)),"",DATE($B$3,$E$3,7))</f>
        <v/>
      </c>
      <c r="I6" s="12">
        <f>IF(8&gt;DAY(EOMONTH(DATE($B$3,$E$3,1),0)),"",DATE($B$3,$E$3,8))</f>
        <v/>
      </c>
      <c r="J6" s="12">
        <f>IF(9&gt;DAY(EOMONTH(DATE($B$3,$E$3,1),0)),"",DATE($B$3,$E$3,9))</f>
        <v/>
      </c>
      <c r="K6" s="12">
        <f>IF(10&gt;DAY(EOMONTH(DATE($B$3,$E$3,1),0)),"",DATE($B$3,$E$3,10))</f>
        <v/>
      </c>
      <c r="L6" s="12">
        <f>IF(11&gt;DAY(EOMONTH(DATE($B$3,$E$3,1),0)),"",DATE($B$3,$E$3,11))</f>
        <v/>
      </c>
      <c r="M6" s="12">
        <f>IF(12&gt;DAY(EOMONTH(DATE($B$3,$E$3,1),0)),"",DATE($B$3,$E$3,12))</f>
        <v/>
      </c>
      <c r="N6" s="12">
        <f>IF(13&gt;DAY(EOMONTH(DATE($B$3,$E$3,1),0)),"",DATE($B$3,$E$3,13))</f>
        <v/>
      </c>
      <c r="O6" s="12">
        <f>IF(14&gt;DAY(EOMONTH(DATE($B$3,$E$3,1),0)),"",DATE($B$3,$E$3,14))</f>
        <v/>
      </c>
      <c r="P6" s="12">
        <f>IF(15&gt;DAY(EOMONTH(DATE($B$3,$E$3,1),0)),"",DATE($B$3,$E$3,15))</f>
        <v/>
      </c>
      <c r="Q6" s="12">
        <f>IF(16&gt;DAY(EOMONTH(DATE($B$3,$E$3,1),0)),"",DATE($B$3,$E$3,16))</f>
        <v/>
      </c>
      <c r="R6" s="12">
        <f>IF(17&gt;DAY(EOMONTH(DATE($B$3,$E$3,1),0)),"",DATE($B$3,$E$3,17))</f>
        <v/>
      </c>
      <c r="S6" s="12">
        <f>IF(18&gt;DAY(EOMONTH(DATE($B$3,$E$3,1),0)),"",DATE($B$3,$E$3,18))</f>
        <v/>
      </c>
      <c r="T6" s="12">
        <f>IF(19&gt;DAY(EOMONTH(DATE($B$3,$E$3,1),0)),"",DATE($B$3,$E$3,19))</f>
        <v/>
      </c>
      <c r="U6" s="12">
        <f>IF(20&gt;DAY(EOMONTH(DATE($B$3,$E$3,1),0)),"",DATE($B$3,$E$3,20))</f>
        <v/>
      </c>
      <c r="V6" s="12">
        <f>IF(21&gt;DAY(EOMONTH(DATE($B$3,$E$3,1),0)),"",DATE($B$3,$E$3,21))</f>
        <v/>
      </c>
      <c r="W6" s="12">
        <f>IF(22&gt;DAY(EOMONTH(DATE($B$3,$E$3,1),0)),"",DATE($B$3,$E$3,22))</f>
        <v/>
      </c>
      <c r="X6" s="12">
        <f>IF(23&gt;DAY(EOMONTH(DATE($B$3,$E$3,1),0)),"",DATE($B$3,$E$3,23))</f>
        <v/>
      </c>
      <c r="Y6" s="12">
        <f>IF(24&gt;DAY(EOMONTH(DATE($B$3,$E$3,1),0)),"",DATE($B$3,$E$3,24))</f>
        <v/>
      </c>
      <c r="Z6" s="12">
        <f>IF(25&gt;DAY(EOMONTH(DATE($B$3,$E$3,1),0)),"",DATE($B$3,$E$3,25))</f>
        <v/>
      </c>
      <c r="AA6" s="12">
        <f>IF(26&gt;DAY(EOMONTH(DATE($B$3,$E$3,1),0)),"",DATE($B$3,$E$3,26))</f>
        <v/>
      </c>
      <c r="AB6" s="12">
        <f>IF(27&gt;DAY(EOMONTH(DATE($B$3,$E$3,1),0)),"",DATE($B$3,$E$3,27))</f>
        <v/>
      </c>
      <c r="AC6" s="12">
        <f>IF(28&gt;DAY(EOMONTH(DATE($B$3,$E$3,1),0)),"",DATE($B$3,$E$3,28))</f>
        <v/>
      </c>
      <c r="AD6" s="12">
        <f>IF(29&gt;DAY(EOMONTH(DATE($B$3,$E$3,1),0)),"",DATE($B$3,$E$3,29))</f>
        <v/>
      </c>
      <c r="AE6" s="12">
        <f>IF(30&gt;DAY(EOMONTH(DATE($B$3,$E$3,1),0)),"",DATE($B$3,$E$3,30))</f>
        <v/>
      </c>
      <c r="AF6" s="12">
        <f>IF(31&gt;DAY(EOMONTH(DATE($B$3,$E$3,1),0)),"",DATE($B$3,$E$3,31))</f>
        <v/>
      </c>
      <c r="AG6" s="13" t="inlineStr">
        <is>
          <t>出勤
日数</t>
        </is>
      </c>
      <c r="AH6" s="13" t="inlineStr">
        <is>
          <t>休み</t>
        </is>
      </c>
      <c r="AI6" s="13" t="inlineStr">
        <is>
          <t>勤務
時間</t>
        </is>
      </c>
      <c r="AJ6" s="13" t="inlineStr">
        <is>
          <t>確認</t>
        </is>
      </c>
    </row>
    <row r="7">
      <c r="A7" s="4" t="inlineStr">
        <is>
          <t>曜日</t>
        </is>
      </c>
      <c r="B7" s="14">
        <f>IF(B6="","",MID("日月火水木金土",WEEKDAY(B6),1))</f>
        <v/>
      </c>
      <c r="C7" s="14">
        <f>IF(C6="","",MID("日月火水木金土",WEEKDAY(C6),1))</f>
        <v/>
      </c>
      <c r="D7" s="14">
        <f>IF(D6="","",MID("日月火水木金土",WEEKDAY(D6),1))</f>
        <v/>
      </c>
      <c r="E7" s="14">
        <f>IF(E6="","",MID("日月火水木金土",WEEKDAY(E6),1))</f>
        <v/>
      </c>
      <c r="F7" s="14">
        <f>IF(F6="","",MID("日月火水木金土",WEEKDAY(F6),1))</f>
        <v/>
      </c>
      <c r="G7" s="14">
        <f>IF(G6="","",MID("日月火水木金土",WEEKDAY(G6),1))</f>
        <v/>
      </c>
      <c r="H7" s="14">
        <f>IF(H6="","",MID("日月火水木金土",WEEKDAY(H6),1))</f>
        <v/>
      </c>
      <c r="I7" s="14">
        <f>IF(I6="","",MID("日月火水木金土",WEEKDAY(I6),1))</f>
        <v/>
      </c>
      <c r="J7" s="14">
        <f>IF(J6="","",MID("日月火水木金土",WEEKDAY(J6),1))</f>
        <v/>
      </c>
      <c r="K7" s="14">
        <f>IF(K6="","",MID("日月火水木金土",WEEKDAY(K6),1))</f>
        <v/>
      </c>
      <c r="L7" s="14">
        <f>IF(L6="","",MID("日月火水木金土",WEEKDAY(L6),1))</f>
        <v/>
      </c>
      <c r="M7" s="14">
        <f>IF(M6="","",MID("日月火水木金土",WEEKDAY(M6),1))</f>
        <v/>
      </c>
      <c r="N7" s="14">
        <f>IF(N6="","",MID("日月火水木金土",WEEKDAY(N6),1))</f>
        <v/>
      </c>
      <c r="O7" s="14">
        <f>IF(O6="","",MID("日月火水木金土",WEEKDAY(O6),1))</f>
        <v/>
      </c>
      <c r="P7" s="14">
        <f>IF(P6="","",MID("日月火水木金土",WEEKDAY(P6),1))</f>
        <v/>
      </c>
      <c r="Q7" s="14">
        <f>IF(Q6="","",MID("日月火水木金土",WEEKDAY(Q6),1))</f>
        <v/>
      </c>
      <c r="R7" s="14">
        <f>IF(R6="","",MID("日月火水木金土",WEEKDAY(R6),1))</f>
        <v/>
      </c>
      <c r="S7" s="14">
        <f>IF(S6="","",MID("日月火水木金土",WEEKDAY(S6),1))</f>
        <v/>
      </c>
      <c r="T7" s="14">
        <f>IF(T6="","",MID("日月火水木金土",WEEKDAY(T6),1))</f>
        <v/>
      </c>
      <c r="U7" s="14">
        <f>IF(U6="","",MID("日月火水木金土",WEEKDAY(U6),1))</f>
        <v/>
      </c>
      <c r="V7" s="14">
        <f>IF(V6="","",MID("日月火水木金土",WEEKDAY(V6),1))</f>
        <v/>
      </c>
      <c r="W7" s="14">
        <f>IF(W6="","",MID("日月火水木金土",WEEKDAY(W6),1))</f>
        <v/>
      </c>
      <c r="X7" s="14">
        <f>IF(X6="","",MID("日月火水木金土",WEEKDAY(X6),1))</f>
        <v/>
      </c>
      <c r="Y7" s="14">
        <f>IF(Y6="","",MID("日月火水木金土",WEEKDAY(Y6),1))</f>
        <v/>
      </c>
      <c r="Z7" s="14">
        <f>IF(Z6="","",MID("日月火水木金土",WEEKDAY(Z6),1))</f>
        <v/>
      </c>
      <c r="AA7" s="14">
        <f>IF(AA6="","",MID("日月火水木金土",WEEKDAY(AA6),1))</f>
        <v/>
      </c>
      <c r="AB7" s="14">
        <f>IF(AB6="","",MID("日月火水木金土",WEEKDAY(AB6),1))</f>
        <v/>
      </c>
      <c r="AC7" s="14">
        <f>IF(AC6="","",MID("日月火水木金土",WEEKDAY(AC6),1))</f>
        <v/>
      </c>
      <c r="AD7" s="14">
        <f>IF(AD6="","",MID("日月火水木金土",WEEKDAY(AD6),1))</f>
        <v/>
      </c>
      <c r="AE7" s="14">
        <f>IF(AE6="","",MID("日月火水木金土",WEEKDAY(AE6),1))</f>
        <v/>
      </c>
      <c r="AF7" s="14">
        <f>IF(AF6="","",MID("日月火水木金土",WEEKDAY(AF6),1))</f>
        <v/>
      </c>
      <c r="AG7" s="8" t="n"/>
      <c r="AH7" s="8" t="n"/>
      <c r="AI7" s="8" t="n"/>
      <c r="AJ7" s="8" t="n"/>
    </row>
    <row r="8" ht="21" customHeight="1">
      <c r="A8" s="15" t="inlineStr">
        <is>
          <t>山田 花子</t>
        </is>
      </c>
      <c r="B8" s="16" t="inlineStr">
        <is>
          <t>早</t>
        </is>
      </c>
      <c r="C8" s="16" t="inlineStr">
        <is>
          <t>早</t>
        </is>
      </c>
      <c r="D8" s="16" t="inlineStr">
        <is>
          <t>休</t>
        </is>
      </c>
      <c r="E8" s="16" t="inlineStr">
        <is>
          <t>早</t>
        </is>
      </c>
      <c r="F8" s="16" t="inlineStr">
        <is>
          <t>早</t>
        </is>
      </c>
      <c r="G8" s="16" t="inlineStr">
        <is>
          <t>遅</t>
        </is>
      </c>
      <c r="H8" s="16" t="inlineStr">
        <is>
          <t>休</t>
        </is>
      </c>
      <c r="I8" s="16" t="inlineStr">
        <is>
          <t>通</t>
        </is>
      </c>
      <c r="J8" s="16" t="inlineStr">
        <is>
          <t>早</t>
        </is>
      </c>
      <c r="K8" s="16" t="inlineStr">
        <is>
          <t>早</t>
        </is>
      </c>
      <c r="L8" s="16" t="inlineStr">
        <is>
          <t>休</t>
        </is>
      </c>
      <c r="M8" s="16" t="inlineStr">
        <is>
          <t>遅</t>
        </is>
      </c>
      <c r="N8" s="16" t="inlineStr">
        <is>
          <t>遅</t>
        </is>
      </c>
      <c r="O8" s="16" t="inlineStr">
        <is>
          <t>早</t>
        </is>
      </c>
      <c r="P8" s="16" t="inlineStr">
        <is>
          <t>休</t>
        </is>
      </c>
      <c r="Q8" s="16" t="inlineStr">
        <is>
          <t>早</t>
        </is>
      </c>
      <c r="R8" s="16" t="inlineStr">
        <is>
          <t>早</t>
        </is>
      </c>
      <c r="S8" s="16" t="inlineStr">
        <is>
          <t>休</t>
        </is>
      </c>
      <c r="T8" s="16" t="inlineStr">
        <is>
          <t>早</t>
        </is>
      </c>
      <c r="U8" s="16" t="inlineStr">
        <is>
          <t>早</t>
        </is>
      </c>
      <c r="V8" s="16" t="inlineStr">
        <is>
          <t>遅</t>
        </is>
      </c>
      <c r="W8" s="16" t="inlineStr">
        <is>
          <t>休</t>
        </is>
      </c>
      <c r="X8" s="16" t="inlineStr">
        <is>
          <t>通</t>
        </is>
      </c>
      <c r="Y8" s="16" t="inlineStr">
        <is>
          <t>早</t>
        </is>
      </c>
      <c r="Z8" s="16" t="inlineStr">
        <is>
          <t>早</t>
        </is>
      </c>
      <c r="AA8" s="16" t="inlineStr">
        <is>
          <t>休</t>
        </is>
      </c>
      <c r="AB8" s="16" t="inlineStr">
        <is>
          <t>遅</t>
        </is>
      </c>
      <c r="AC8" s="16" t="inlineStr">
        <is>
          <t>遅</t>
        </is>
      </c>
      <c r="AD8" s="16" t="inlineStr">
        <is>
          <t>早</t>
        </is>
      </c>
      <c r="AE8" s="16" t="inlineStr">
        <is>
          <t>休</t>
        </is>
      </c>
      <c r="AF8" s="16" t="n"/>
      <c r="AG8" s="17">
        <f>IF(COUNTA(B8:AF8)=0,"",SUMPRODUCT(COUNTIF(B8:AF8,設定!$A$5:$A$16)*(設定!$G$5:$G$16="出勤")*(設定!$A$5:$A$16&lt;&gt;"")))</f>
        <v/>
      </c>
      <c r="AH8" s="18">
        <f>IF(COUNTA(B8:AF8)=0,"",SUMPRODUCT(COUNTIF(B8:AF8,設定!$A$5:$A$16)*(設定!$G$5:$G$16="休み")*(設定!$A$5:$A$16&lt;&gt;"")))</f>
        <v/>
      </c>
      <c r="AI8" s="19">
        <f>IF(COUNTA(B8:AF8)=0,"",SUMPRODUCT(COUNTIF(B8:AF8,設定!$A$5:$A$16)*設定!$F$5:$F$16*(設定!$A$5:$A$16&lt;&gt;"")))</f>
        <v/>
      </c>
      <c r="AJ8" s="20">
        <f>IF(COUNTA(B8:AF8)-SUMPRODUCT(COUNTIF(B8:AF8,設定!$A$5:$A$16)*(設定!$A$5:$A$16&lt;&gt;""))&gt;0,"記号を確認","")</f>
        <v/>
      </c>
    </row>
    <row r="9" ht="21" customHeight="1">
      <c r="A9" s="15" t="inlineStr">
        <is>
          <t>佐藤 一郎</t>
        </is>
      </c>
      <c r="B9" s="16" t="inlineStr">
        <is>
          <t>遅</t>
        </is>
      </c>
      <c r="C9" s="16" t="inlineStr">
        <is>
          <t>遅</t>
        </is>
      </c>
      <c r="D9" s="16" t="inlineStr">
        <is>
          <t>早</t>
        </is>
      </c>
      <c r="E9" s="16" t="inlineStr">
        <is>
          <t>休</t>
        </is>
      </c>
      <c r="F9" s="16" t="inlineStr">
        <is>
          <t>遅</t>
        </is>
      </c>
      <c r="G9" s="16" t="inlineStr">
        <is>
          <t>早</t>
        </is>
      </c>
      <c r="H9" s="16" t="inlineStr">
        <is>
          <t>遅</t>
        </is>
      </c>
      <c r="I9" s="16" t="inlineStr">
        <is>
          <t>休</t>
        </is>
      </c>
      <c r="J9" s="16" t="inlineStr">
        <is>
          <t>遅</t>
        </is>
      </c>
      <c r="K9" s="16" t="inlineStr">
        <is>
          <t>遅</t>
        </is>
      </c>
      <c r="L9" s="16" t="inlineStr">
        <is>
          <t>早</t>
        </is>
      </c>
      <c r="M9" s="16" t="inlineStr">
        <is>
          <t>休</t>
        </is>
      </c>
      <c r="N9" s="16" t="inlineStr">
        <is>
          <t>遅</t>
        </is>
      </c>
      <c r="O9" s="16" t="inlineStr">
        <is>
          <t>通</t>
        </is>
      </c>
      <c r="P9" s="16" t="inlineStr">
        <is>
          <t>遅</t>
        </is>
      </c>
      <c r="Q9" s="16" t="inlineStr">
        <is>
          <t>休</t>
        </is>
      </c>
      <c r="R9" s="16" t="inlineStr">
        <is>
          <t>遅</t>
        </is>
      </c>
      <c r="S9" s="16" t="inlineStr">
        <is>
          <t>早</t>
        </is>
      </c>
      <c r="T9" s="16" t="inlineStr">
        <is>
          <t>遅</t>
        </is>
      </c>
      <c r="U9" s="16" t="inlineStr">
        <is>
          <t>休</t>
        </is>
      </c>
      <c r="V9" s="16" t="inlineStr">
        <is>
          <t>遅</t>
        </is>
      </c>
      <c r="W9" s="16" t="inlineStr">
        <is>
          <t>遅</t>
        </is>
      </c>
      <c r="X9" s="16" t="inlineStr">
        <is>
          <t>早</t>
        </is>
      </c>
      <c r="Y9" s="16" t="inlineStr">
        <is>
          <t>休</t>
        </is>
      </c>
      <c r="Z9" s="16" t="inlineStr">
        <is>
          <t>遅</t>
        </is>
      </c>
      <c r="AA9" s="16" t="inlineStr">
        <is>
          <t>通</t>
        </is>
      </c>
      <c r="AB9" s="16" t="inlineStr">
        <is>
          <t>遅</t>
        </is>
      </c>
      <c r="AC9" s="16" t="inlineStr">
        <is>
          <t>休</t>
        </is>
      </c>
      <c r="AD9" s="16" t="inlineStr">
        <is>
          <t>遅</t>
        </is>
      </c>
      <c r="AE9" s="16" t="inlineStr">
        <is>
          <t>遅</t>
        </is>
      </c>
      <c r="AF9" s="16" t="n"/>
      <c r="AG9" s="17">
        <f>IF(COUNTA(B9:AF9)=0,"",SUMPRODUCT(COUNTIF(B9:AF9,設定!$A$5:$A$16)*(設定!$G$5:$G$16="出勤")*(設定!$A$5:$A$16&lt;&gt;"")))</f>
        <v/>
      </c>
      <c r="AH9" s="18">
        <f>IF(COUNTA(B9:AF9)=0,"",SUMPRODUCT(COUNTIF(B9:AF9,設定!$A$5:$A$16)*(設定!$G$5:$G$16="休み")*(設定!$A$5:$A$16&lt;&gt;"")))</f>
        <v/>
      </c>
      <c r="AI9" s="19">
        <f>IF(COUNTA(B9:AF9)=0,"",SUMPRODUCT(COUNTIF(B9:AF9,設定!$A$5:$A$16)*設定!$F$5:$F$16*(設定!$A$5:$A$16&lt;&gt;"")))</f>
        <v/>
      </c>
      <c r="AJ9" s="20">
        <f>IF(COUNTA(B9:AF9)-SUMPRODUCT(COUNTIF(B9:AF9,設定!$A$5:$A$16)*(設定!$A$5:$A$16&lt;&gt;""))&gt;0,"記号を確認","")</f>
        <v/>
      </c>
    </row>
    <row r="10" ht="21" customHeight="1">
      <c r="A10" s="15" t="inlineStr">
        <is>
          <t>鈴木 美咲</t>
        </is>
      </c>
      <c r="B10" s="16" t="inlineStr">
        <is>
          <t>休</t>
        </is>
      </c>
      <c r="C10" s="16" t="inlineStr">
        <is>
          <t>通</t>
        </is>
      </c>
      <c r="D10" s="16" t="inlineStr">
        <is>
          <t>遅</t>
        </is>
      </c>
      <c r="E10" s="16" t="inlineStr">
        <is>
          <t>遅</t>
        </is>
      </c>
      <c r="F10" s="16" t="inlineStr">
        <is>
          <t>休</t>
        </is>
      </c>
      <c r="G10" s="16" t="inlineStr">
        <is>
          <t>早</t>
        </is>
      </c>
      <c r="H10" s="16" t="inlineStr">
        <is>
          <t>早</t>
        </is>
      </c>
      <c r="I10" s="16" t="inlineStr">
        <is>
          <t>遅</t>
        </is>
      </c>
      <c r="J10" s="16" t="inlineStr">
        <is>
          <t>休</t>
        </is>
      </c>
      <c r="K10" s="16" t="inlineStr">
        <is>
          <t>通</t>
        </is>
      </c>
      <c r="L10" s="16" t="inlineStr">
        <is>
          <t>遅</t>
        </is>
      </c>
      <c r="M10" s="16" t="inlineStr">
        <is>
          <t>遅</t>
        </is>
      </c>
      <c r="N10" s="16" t="inlineStr">
        <is>
          <t>休</t>
        </is>
      </c>
      <c r="O10" s="16" t="inlineStr">
        <is>
          <t>早</t>
        </is>
      </c>
      <c r="P10" s="16" t="inlineStr">
        <is>
          <t>有</t>
        </is>
      </c>
      <c r="Q10" s="16" t="inlineStr">
        <is>
          <t>遅</t>
        </is>
      </c>
      <c r="R10" s="16" t="inlineStr">
        <is>
          <t>休</t>
        </is>
      </c>
      <c r="S10" s="16" t="inlineStr">
        <is>
          <t>通</t>
        </is>
      </c>
      <c r="T10" s="16" t="inlineStr">
        <is>
          <t>遅</t>
        </is>
      </c>
      <c r="U10" s="16" t="inlineStr">
        <is>
          <t>遅</t>
        </is>
      </c>
      <c r="V10" s="16" t="inlineStr">
        <is>
          <t>休</t>
        </is>
      </c>
      <c r="W10" s="16" t="inlineStr">
        <is>
          <t>早</t>
        </is>
      </c>
      <c r="X10" s="16" t="inlineStr">
        <is>
          <t>早</t>
        </is>
      </c>
      <c r="Y10" s="16" t="inlineStr">
        <is>
          <t>遅</t>
        </is>
      </c>
      <c r="Z10" s="16" t="inlineStr">
        <is>
          <t>休</t>
        </is>
      </c>
      <c r="AA10" s="16" t="inlineStr">
        <is>
          <t>通</t>
        </is>
      </c>
      <c r="AB10" s="16" t="inlineStr">
        <is>
          <t>遅</t>
        </is>
      </c>
      <c r="AC10" s="16" t="inlineStr">
        <is>
          <t>遅</t>
        </is>
      </c>
      <c r="AD10" s="16" t="inlineStr">
        <is>
          <t>休</t>
        </is>
      </c>
      <c r="AE10" s="16" t="inlineStr">
        <is>
          <t>早</t>
        </is>
      </c>
      <c r="AF10" s="16" t="n"/>
      <c r="AG10" s="17">
        <f>IF(COUNTA(B10:AF10)=0,"",SUMPRODUCT(COUNTIF(B10:AF10,設定!$A$5:$A$16)*(設定!$G$5:$G$16="出勤")*(設定!$A$5:$A$16&lt;&gt;"")))</f>
        <v/>
      </c>
      <c r="AH10" s="18">
        <f>IF(COUNTA(B10:AF10)=0,"",SUMPRODUCT(COUNTIF(B10:AF10,設定!$A$5:$A$16)*(設定!$G$5:$G$16="休み")*(設定!$A$5:$A$16&lt;&gt;"")))</f>
        <v/>
      </c>
      <c r="AI10" s="19">
        <f>IF(COUNTA(B10:AF10)=0,"",SUMPRODUCT(COUNTIF(B10:AF10,設定!$A$5:$A$16)*設定!$F$5:$F$16*(設定!$A$5:$A$16&lt;&gt;"")))</f>
        <v/>
      </c>
      <c r="AJ10" s="20">
        <f>IF(COUNTA(B10:AF10)-SUMPRODUCT(COUNTIF(B10:AF10,設定!$A$5:$A$16)*(設定!$A$5:$A$16&lt;&gt;""))&gt;0,"記号を確認","")</f>
        <v/>
      </c>
    </row>
    <row r="11" ht="21" customHeight="1">
      <c r="A11" s="15" t="inlineStr">
        <is>
          <t>高橋 健太</t>
        </is>
      </c>
      <c r="B11" s="16" t="inlineStr">
        <is>
          <t>通</t>
        </is>
      </c>
      <c r="C11" s="16" t="inlineStr">
        <is>
          <t>休</t>
        </is>
      </c>
      <c r="D11" s="16" t="inlineStr">
        <is>
          <t>午</t>
        </is>
      </c>
      <c r="E11" s="16" t="inlineStr">
        <is>
          <t>午</t>
        </is>
      </c>
      <c r="F11" s="16" t="inlineStr">
        <is>
          <t>通</t>
        </is>
      </c>
      <c r="G11" s="16" t="inlineStr">
        <is>
          <t>休</t>
        </is>
      </c>
      <c r="H11" s="16" t="inlineStr">
        <is>
          <t>通</t>
        </is>
      </c>
      <c r="I11" s="16" t="inlineStr">
        <is>
          <t>早</t>
        </is>
      </c>
      <c r="J11" s="16" t="inlineStr">
        <is>
          <t>通</t>
        </is>
      </c>
      <c r="K11" s="16" t="inlineStr">
        <is>
          <t>休</t>
        </is>
      </c>
      <c r="L11" s="16" t="inlineStr">
        <is>
          <t>午</t>
        </is>
      </c>
      <c r="M11" s="16" t="inlineStr">
        <is>
          <t>午</t>
        </is>
      </c>
      <c r="N11" s="16" t="inlineStr">
        <is>
          <t>通</t>
        </is>
      </c>
      <c r="O11" s="16" t="inlineStr">
        <is>
          <t>休</t>
        </is>
      </c>
      <c r="P11" s="16" t="inlineStr">
        <is>
          <t>通</t>
        </is>
      </c>
      <c r="Q11" s="16" t="inlineStr">
        <is>
          <t>早</t>
        </is>
      </c>
      <c r="R11" s="16" t="inlineStr">
        <is>
          <t>通</t>
        </is>
      </c>
      <c r="S11" s="16" t="inlineStr">
        <is>
          <t>休</t>
        </is>
      </c>
      <c r="T11" s="16" t="inlineStr">
        <is>
          <t>午</t>
        </is>
      </c>
      <c r="U11" s="16" t="inlineStr">
        <is>
          <t>午</t>
        </is>
      </c>
      <c r="V11" s="16" t="inlineStr">
        <is>
          <t>通</t>
        </is>
      </c>
      <c r="W11" s="16" t="inlineStr">
        <is>
          <t>休</t>
        </is>
      </c>
      <c r="X11" s="16" t="inlineStr">
        <is>
          <t>通</t>
        </is>
      </c>
      <c r="Y11" s="16" t="inlineStr">
        <is>
          <t>早</t>
        </is>
      </c>
      <c r="Z11" s="16" t="inlineStr">
        <is>
          <t>通</t>
        </is>
      </c>
      <c r="AA11" s="16" t="inlineStr">
        <is>
          <t>休</t>
        </is>
      </c>
      <c r="AB11" s="16" t="inlineStr">
        <is>
          <t>午</t>
        </is>
      </c>
      <c r="AC11" s="16" t="inlineStr">
        <is>
          <t>午</t>
        </is>
      </c>
      <c r="AD11" s="16" t="inlineStr">
        <is>
          <t>通</t>
        </is>
      </c>
      <c r="AE11" s="16" t="inlineStr">
        <is>
          <t>休</t>
        </is>
      </c>
      <c r="AF11" s="16" t="n"/>
      <c r="AG11" s="17">
        <f>IF(COUNTA(B11:AF11)=0,"",SUMPRODUCT(COUNTIF(B11:AF11,設定!$A$5:$A$16)*(設定!$G$5:$G$16="出勤")*(設定!$A$5:$A$16&lt;&gt;"")))</f>
        <v/>
      </c>
      <c r="AH11" s="18">
        <f>IF(COUNTA(B11:AF11)=0,"",SUMPRODUCT(COUNTIF(B11:AF11,設定!$A$5:$A$16)*(設定!$G$5:$G$16="休み")*(設定!$A$5:$A$16&lt;&gt;"")))</f>
        <v/>
      </c>
      <c r="AI11" s="19">
        <f>IF(COUNTA(B11:AF11)=0,"",SUMPRODUCT(COUNTIF(B11:AF11,設定!$A$5:$A$16)*設定!$F$5:$F$16*(設定!$A$5:$A$16&lt;&gt;"")))</f>
        <v/>
      </c>
      <c r="AJ11" s="20">
        <f>IF(COUNTA(B11:AF11)-SUMPRODUCT(COUNTIF(B11:AF11,設定!$A$5:$A$16)*(設定!$A$5:$A$16&lt;&gt;""))&gt;0,"記号を確認","")</f>
        <v/>
      </c>
    </row>
    <row r="12" ht="21" customHeight="1">
      <c r="A12" s="15" t="inlineStr">
        <is>
          <t>田中 さくら</t>
        </is>
      </c>
      <c r="B12" s="16" t="inlineStr">
        <is>
          <t>早</t>
        </is>
      </c>
      <c r="C12" s="16" t="inlineStr">
        <is>
          <t>午</t>
        </is>
      </c>
      <c r="D12" s="16" t="inlineStr">
        <is>
          <t>通</t>
        </is>
      </c>
      <c r="E12" s="16" t="inlineStr">
        <is>
          <t>休</t>
        </is>
      </c>
      <c r="F12" s="16" t="inlineStr">
        <is>
          <t>早</t>
        </is>
      </c>
      <c r="G12" s="16" t="inlineStr">
        <is>
          <t>休</t>
        </is>
      </c>
      <c r="H12" s="16" t="inlineStr">
        <is>
          <t>午</t>
        </is>
      </c>
      <c r="I12" s="16" t="inlineStr">
        <is>
          <t>遅</t>
        </is>
      </c>
      <c r="J12" s="16" t="inlineStr">
        <is>
          <t>早</t>
        </is>
      </c>
      <c r="K12" s="16" t="inlineStr">
        <is>
          <t>午</t>
        </is>
      </c>
      <c r="L12" s="16" t="inlineStr">
        <is>
          <t>通</t>
        </is>
      </c>
      <c r="M12" s="16" t="inlineStr">
        <is>
          <t>休</t>
        </is>
      </c>
      <c r="N12" s="16" t="inlineStr">
        <is>
          <t>早</t>
        </is>
      </c>
      <c r="O12" s="16" t="inlineStr">
        <is>
          <t>休</t>
        </is>
      </c>
      <c r="P12" s="16" t="inlineStr">
        <is>
          <t>午</t>
        </is>
      </c>
      <c r="Q12" s="16" t="inlineStr">
        <is>
          <t>遅</t>
        </is>
      </c>
      <c r="R12" s="16" t="inlineStr">
        <is>
          <t>早</t>
        </is>
      </c>
      <c r="S12" s="16" t="inlineStr">
        <is>
          <t>午</t>
        </is>
      </c>
      <c r="T12" s="16" t="inlineStr">
        <is>
          <t>通</t>
        </is>
      </c>
      <c r="U12" s="16" t="inlineStr">
        <is>
          <t>休</t>
        </is>
      </c>
      <c r="V12" s="16" t="inlineStr">
        <is>
          <t>早</t>
        </is>
      </c>
      <c r="W12" s="16" t="inlineStr">
        <is>
          <t>休</t>
        </is>
      </c>
      <c r="X12" s="16" t="inlineStr">
        <is>
          <t>午</t>
        </is>
      </c>
      <c r="Y12" s="16" t="inlineStr">
        <is>
          <t>遅</t>
        </is>
      </c>
      <c r="Z12" s="16" t="inlineStr">
        <is>
          <t>早</t>
        </is>
      </c>
      <c r="AA12" s="16" t="inlineStr">
        <is>
          <t>午</t>
        </is>
      </c>
      <c r="AB12" s="16" t="inlineStr">
        <is>
          <t>通</t>
        </is>
      </c>
      <c r="AC12" s="16" t="inlineStr">
        <is>
          <t>休</t>
        </is>
      </c>
      <c r="AD12" s="16" t="inlineStr">
        <is>
          <t>早</t>
        </is>
      </c>
      <c r="AE12" s="16" t="inlineStr">
        <is>
          <t>休</t>
        </is>
      </c>
      <c r="AF12" s="16" t="n"/>
      <c r="AG12" s="17">
        <f>IF(COUNTA(B12:AF12)=0,"",SUMPRODUCT(COUNTIF(B12:AF12,設定!$A$5:$A$16)*(設定!$G$5:$G$16="出勤")*(設定!$A$5:$A$16&lt;&gt;"")))</f>
        <v/>
      </c>
      <c r="AH12" s="18">
        <f>IF(COUNTA(B12:AF12)=0,"",SUMPRODUCT(COUNTIF(B12:AF12,設定!$A$5:$A$16)*(設定!$G$5:$G$16="休み")*(設定!$A$5:$A$16&lt;&gt;"")))</f>
        <v/>
      </c>
      <c r="AI12" s="19">
        <f>IF(COUNTA(B12:AF12)=0,"",SUMPRODUCT(COUNTIF(B12:AF12,設定!$A$5:$A$16)*設定!$F$5:$F$16*(設定!$A$5:$A$16&lt;&gt;"")))</f>
        <v/>
      </c>
      <c r="AJ12" s="20">
        <f>IF(COUNTA(B12:AF12)-SUMPRODUCT(COUNTIF(B12:AF12,設定!$A$5:$A$16)*(設定!$A$5:$A$16&lt;&gt;""))&gt;0,"記号を確認","")</f>
        <v/>
      </c>
    </row>
    <row r="13" ht="21" customHeight="1">
      <c r="A13" s="15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7">
        <f>IF(COUNTA(B13:AF13)=0,"",SUMPRODUCT(COUNTIF(B13:AF13,設定!$A$5:$A$16)*(設定!$G$5:$G$16="出勤")*(設定!$A$5:$A$16&lt;&gt;"")))</f>
        <v/>
      </c>
      <c r="AH13" s="18">
        <f>IF(COUNTA(B13:AF13)=0,"",SUMPRODUCT(COUNTIF(B13:AF13,設定!$A$5:$A$16)*(設定!$G$5:$G$16="休み")*(設定!$A$5:$A$16&lt;&gt;"")))</f>
        <v/>
      </c>
      <c r="AI13" s="19">
        <f>IF(COUNTA(B13:AF13)=0,"",SUMPRODUCT(COUNTIF(B13:AF13,設定!$A$5:$A$16)*設定!$F$5:$F$16*(設定!$A$5:$A$16&lt;&gt;"")))</f>
        <v/>
      </c>
      <c r="AJ13" s="20">
        <f>IF(COUNTA(B13:AF13)-SUMPRODUCT(COUNTIF(B13:AF13,設定!$A$5:$A$16)*(設定!$A$5:$A$16&lt;&gt;""))&gt;0,"記号を確認","")</f>
        <v/>
      </c>
    </row>
    <row r="14" ht="21" customHeight="1">
      <c r="A14" s="15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7">
        <f>IF(COUNTA(B14:AF14)=0,"",SUMPRODUCT(COUNTIF(B14:AF14,設定!$A$5:$A$16)*(設定!$G$5:$G$16="出勤")*(設定!$A$5:$A$16&lt;&gt;"")))</f>
        <v/>
      </c>
      <c r="AH14" s="18">
        <f>IF(COUNTA(B14:AF14)=0,"",SUMPRODUCT(COUNTIF(B14:AF14,設定!$A$5:$A$16)*(設定!$G$5:$G$16="休み")*(設定!$A$5:$A$16&lt;&gt;"")))</f>
        <v/>
      </c>
      <c r="AI14" s="19">
        <f>IF(COUNTA(B14:AF14)=0,"",SUMPRODUCT(COUNTIF(B14:AF14,設定!$A$5:$A$16)*設定!$F$5:$F$16*(設定!$A$5:$A$16&lt;&gt;"")))</f>
        <v/>
      </c>
      <c r="AJ14" s="20">
        <f>IF(COUNTA(B14:AF14)-SUMPRODUCT(COUNTIF(B14:AF14,設定!$A$5:$A$16)*(設定!$A$5:$A$16&lt;&gt;""))&gt;0,"記号を確認","")</f>
        <v/>
      </c>
    </row>
    <row r="15" ht="21" customHeight="1">
      <c r="A15" s="15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7">
        <f>IF(COUNTA(B15:AF15)=0,"",SUMPRODUCT(COUNTIF(B15:AF15,設定!$A$5:$A$16)*(設定!$G$5:$G$16="出勤")*(設定!$A$5:$A$16&lt;&gt;"")))</f>
        <v/>
      </c>
      <c r="AH15" s="18">
        <f>IF(COUNTA(B15:AF15)=0,"",SUMPRODUCT(COUNTIF(B15:AF15,設定!$A$5:$A$16)*(設定!$G$5:$G$16="休み")*(設定!$A$5:$A$16&lt;&gt;"")))</f>
        <v/>
      </c>
      <c r="AI15" s="19">
        <f>IF(COUNTA(B15:AF15)=0,"",SUMPRODUCT(COUNTIF(B15:AF15,設定!$A$5:$A$16)*設定!$F$5:$F$16*(設定!$A$5:$A$16&lt;&gt;"")))</f>
        <v/>
      </c>
      <c r="AJ15" s="20">
        <f>IF(COUNTA(B15:AF15)-SUMPRODUCT(COUNTIF(B15:AF15,設定!$A$5:$A$16)*(設定!$A$5:$A$16&lt;&gt;""))&gt;0,"記号を確認","")</f>
        <v/>
      </c>
    </row>
    <row r="16" ht="21" customHeight="1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7">
        <f>IF(COUNTA(B16:AF16)=0,"",SUMPRODUCT(COUNTIF(B16:AF16,設定!$A$5:$A$16)*(設定!$G$5:$G$16="出勤")*(設定!$A$5:$A$16&lt;&gt;"")))</f>
        <v/>
      </c>
      <c r="AH16" s="18">
        <f>IF(COUNTA(B16:AF16)=0,"",SUMPRODUCT(COUNTIF(B16:AF16,設定!$A$5:$A$16)*(設定!$G$5:$G$16="休み")*(設定!$A$5:$A$16&lt;&gt;"")))</f>
        <v/>
      </c>
      <c r="AI16" s="19">
        <f>IF(COUNTA(B16:AF16)=0,"",SUMPRODUCT(COUNTIF(B16:AF16,設定!$A$5:$A$16)*設定!$F$5:$F$16*(設定!$A$5:$A$16&lt;&gt;"")))</f>
        <v/>
      </c>
      <c r="AJ16" s="20">
        <f>IF(COUNTA(B16:AF16)-SUMPRODUCT(COUNTIF(B16:AF16,設定!$A$5:$A$16)*(設定!$A$5:$A$16&lt;&gt;""))&gt;0,"記号を確認","")</f>
        <v/>
      </c>
    </row>
    <row r="17" ht="21" customHeight="1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7">
        <f>IF(COUNTA(B17:AF17)=0,"",SUMPRODUCT(COUNTIF(B17:AF17,設定!$A$5:$A$16)*(設定!$G$5:$G$16="出勤")*(設定!$A$5:$A$16&lt;&gt;"")))</f>
        <v/>
      </c>
      <c r="AH17" s="18">
        <f>IF(COUNTA(B17:AF17)=0,"",SUMPRODUCT(COUNTIF(B17:AF17,設定!$A$5:$A$16)*(設定!$G$5:$G$16="休み")*(設定!$A$5:$A$16&lt;&gt;"")))</f>
        <v/>
      </c>
      <c r="AI17" s="19">
        <f>IF(COUNTA(B17:AF17)=0,"",SUMPRODUCT(COUNTIF(B17:AF17,設定!$A$5:$A$16)*設定!$F$5:$F$16*(設定!$A$5:$A$16&lt;&gt;"")))</f>
        <v/>
      </c>
      <c r="AJ17" s="20">
        <f>IF(COUNTA(B17:AF17)-SUMPRODUCT(COUNTIF(B17:AF17,設定!$A$5:$A$16)*(設定!$A$5:$A$16&lt;&gt;""))&gt;0,"記号を確認","")</f>
        <v/>
      </c>
    </row>
    <row r="18" ht="21" customHeight="1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7">
        <f>IF(COUNTA(B18:AF18)=0,"",SUMPRODUCT(COUNTIF(B18:AF18,設定!$A$5:$A$16)*(設定!$G$5:$G$16="出勤")*(設定!$A$5:$A$16&lt;&gt;"")))</f>
        <v/>
      </c>
      <c r="AH18" s="18">
        <f>IF(COUNTA(B18:AF18)=0,"",SUMPRODUCT(COUNTIF(B18:AF18,設定!$A$5:$A$16)*(設定!$G$5:$G$16="休み")*(設定!$A$5:$A$16&lt;&gt;"")))</f>
        <v/>
      </c>
      <c r="AI18" s="19">
        <f>IF(COUNTA(B18:AF18)=0,"",SUMPRODUCT(COUNTIF(B18:AF18,設定!$A$5:$A$16)*設定!$F$5:$F$16*(設定!$A$5:$A$16&lt;&gt;"")))</f>
        <v/>
      </c>
      <c r="AJ18" s="20">
        <f>IF(COUNTA(B18:AF18)-SUMPRODUCT(COUNTIF(B18:AF18,設定!$A$5:$A$16)*(設定!$A$5:$A$16&lt;&gt;""))&gt;0,"記号を確認","")</f>
        <v/>
      </c>
    </row>
    <row r="19" ht="21" customHeight="1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7">
        <f>IF(COUNTA(B19:AF19)=0,"",SUMPRODUCT(COUNTIF(B19:AF19,設定!$A$5:$A$16)*(設定!$G$5:$G$16="出勤")*(設定!$A$5:$A$16&lt;&gt;"")))</f>
        <v/>
      </c>
      <c r="AH19" s="18">
        <f>IF(COUNTA(B19:AF19)=0,"",SUMPRODUCT(COUNTIF(B19:AF19,設定!$A$5:$A$16)*(設定!$G$5:$G$16="休み")*(設定!$A$5:$A$16&lt;&gt;"")))</f>
        <v/>
      </c>
      <c r="AI19" s="19">
        <f>IF(COUNTA(B19:AF19)=0,"",SUMPRODUCT(COUNTIF(B19:AF19,設定!$A$5:$A$16)*設定!$F$5:$F$16*(設定!$A$5:$A$16&lt;&gt;"")))</f>
        <v/>
      </c>
      <c r="AJ19" s="20">
        <f>IF(COUNTA(B19:AF19)-SUMPRODUCT(COUNTIF(B19:AF19,設定!$A$5:$A$16)*(設定!$A$5:$A$16&lt;&gt;""))&gt;0,"記号を確認","")</f>
        <v/>
      </c>
    </row>
    <row r="20" ht="21" customHeight="1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7">
        <f>IF(COUNTA(B20:AF20)=0,"",SUMPRODUCT(COUNTIF(B20:AF20,設定!$A$5:$A$16)*(設定!$G$5:$G$16="出勤")*(設定!$A$5:$A$16&lt;&gt;"")))</f>
        <v/>
      </c>
      <c r="AH20" s="18">
        <f>IF(COUNTA(B20:AF20)=0,"",SUMPRODUCT(COUNTIF(B20:AF20,設定!$A$5:$A$16)*(設定!$G$5:$G$16="休み")*(設定!$A$5:$A$16&lt;&gt;"")))</f>
        <v/>
      </c>
      <c r="AI20" s="19">
        <f>IF(COUNTA(B20:AF20)=0,"",SUMPRODUCT(COUNTIF(B20:AF20,設定!$A$5:$A$16)*設定!$F$5:$F$16*(設定!$A$5:$A$16&lt;&gt;"")))</f>
        <v/>
      </c>
      <c r="AJ20" s="20">
        <f>IF(COUNTA(B20:AF20)-SUMPRODUCT(COUNTIF(B20:AF20,設定!$A$5:$A$16)*(設定!$A$5:$A$16&lt;&gt;""))&gt;0,"記号を確認","")</f>
        <v/>
      </c>
    </row>
    <row r="21" ht="21" customHeight="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IF(COUNTA(B21:AF21)=0,"",SUMPRODUCT(COUNTIF(B21:AF21,設定!$A$5:$A$16)*(設定!$G$5:$G$16="出勤")*(設定!$A$5:$A$16&lt;&gt;"")))</f>
        <v/>
      </c>
      <c r="AH21" s="18">
        <f>IF(COUNTA(B21:AF21)=0,"",SUMPRODUCT(COUNTIF(B21:AF21,設定!$A$5:$A$16)*(設定!$G$5:$G$16="休み")*(設定!$A$5:$A$16&lt;&gt;"")))</f>
        <v/>
      </c>
      <c r="AI21" s="19">
        <f>IF(COUNTA(B21:AF21)=0,"",SUMPRODUCT(COUNTIF(B21:AF21,設定!$A$5:$A$16)*設定!$F$5:$F$16*(設定!$A$5:$A$16&lt;&gt;"")))</f>
        <v/>
      </c>
      <c r="AJ21" s="20">
        <f>IF(COUNTA(B21:AF21)-SUMPRODUCT(COUNTIF(B21:AF21,設定!$A$5:$A$16)*(設定!$A$5:$A$16&lt;&gt;""))&gt;0,"記号を確認","")</f>
        <v/>
      </c>
    </row>
    <row r="22" ht="21" customHeight="1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7">
        <f>IF(COUNTA(B22:AF22)=0,"",SUMPRODUCT(COUNTIF(B22:AF22,設定!$A$5:$A$16)*(設定!$G$5:$G$16="出勤")*(設定!$A$5:$A$16&lt;&gt;"")))</f>
        <v/>
      </c>
      <c r="AH22" s="18">
        <f>IF(COUNTA(B22:AF22)=0,"",SUMPRODUCT(COUNTIF(B22:AF22,設定!$A$5:$A$16)*(設定!$G$5:$G$16="休み")*(設定!$A$5:$A$16&lt;&gt;"")))</f>
        <v/>
      </c>
      <c r="AI22" s="19">
        <f>IF(COUNTA(B22:AF22)=0,"",SUMPRODUCT(COUNTIF(B22:AF22,設定!$A$5:$A$16)*設定!$F$5:$F$16*(設定!$A$5:$A$16&lt;&gt;"")))</f>
        <v/>
      </c>
      <c r="AJ22" s="20">
        <f>IF(COUNTA(B22:AF22)-SUMPRODUCT(COUNTIF(B22:AF22,設定!$A$5:$A$16)*(設定!$A$5:$A$16&lt;&gt;""))&gt;0,"記号を確認","")</f>
        <v/>
      </c>
    </row>
    <row r="23" ht="20" customHeight="1">
      <c r="A23" s="4" t="inlineStr">
        <is>
          <t>出勤人数</t>
        </is>
      </c>
      <c r="B23" s="21">
        <f>IF(B$6="","",SUMPRODUCT(COUNTIF(B8:B22,設定!$A$5:$A$16)*(設定!$G$5:$G$16="出勤")*(設定!$A$5:$A$16&lt;&gt;"")))</f>
        <v/>
      </c>
      <c r="C23" s="21">
        <f>IF(C$6="","",SUMPRODUCT(COUNTIF(C8:C22,設定!$A$5:$A$16)*(設定!$G$5:$G$16="出勤")*(設定!$A$5:$A$16&lt;&gt;"")))</f>
        <v/>
      </c>
      <c r="D23" s="21">
        <f>IF(D$6="","",SUMPRODUCT(COUNTIF(D8:D22,設定!$A$5:$A$16)*(設定!$G$5:$G$16="出勤")*(設定!$A$5:$A$16&lt;&gt;"")))</f>
        <v/>
      </c>
      <c r="E23" s="21">
        <f>IF(E$6="","",SUMPRODUCT(COUNTIF(E8:E22,設定!$A$5:$A$16)*(設定!$G$5:$G$16="出勤")*(設定!$A$5:$A$16&lt;&gt;"")))</f>
        <v/>
      </c>
      <c r="F23" s="21">
        <f>IF(F$6="","",SUMPRODUCT(COUNTIF(F8:F22,設定!$A$5:$A$16)*(設定!$G$5:$G$16="出勤")*(設定!$A$5:$A$16&lt;&gt;"")))</f>
        <v/>
      </c>
      <c r="G23" s="21">
        <f>IF(G$6="","",SUMPRODUCT(COUNTIF(G8:G22,設定!$A$5:$A$16)*(設定!$G$5:$G$16="出勤")*(設定!$A$5:$A$16&lt;&gt;"")))</f>
        <v/>
      </c>
      <c r="H23" s="21">
        <f>IF(H$6="","",SUMPRODUCT(COUNTIF(H8:H22,設定!$A$5:$A$16)*(設定!$G$5:$G$16="出勤")*(設定!$A$5:$A$16&lt;&gt;"")))</f>
        <v/>
      </c>
      <c r="I23" s="21">
        <f>IF(I$6="","",SUMPRODUCT(COUNTIF(I8:I22,設定!$A$5:$A$16)*(設定!$G$5:$G$16="出勤")*(設定!$A$5:$A$16&lt;&gt;"")))</f>
        <v/>
      </c>
      <c r="J23" s="21">
        <f>IF(J$6="","",SUMPRODUCT(COUNTIF(J8:J22,設定!$A$5:$A$16)*(設定!$G$5:$G$16="出勤")*(設定!$A$5:$A$16&lt;&gt;"")))</f>
        <v/>
      </c>
      <c r="K23" s="21">
        <f>IF(K$6="","",SUMPRODUCT(COUNTIF(K8:K22,設定!$A$5:$A$16)*(設定!$G$5:$G$16="出勤")*(設定!$A$5:$A$16&lt;&gt;"")))</f>
        <v/>
      </c>
      <c r="L23" s="21">
        <f>IF(L$6="","",SUMPRODUCT(COUNTIF(L8:L22,設定!$A$5:$A$16)*(設定!$G$5:$G$16="出勤")*(設定!$A$5:$A$16&lt;&gt;"")))</f>
        <v/>
      </c>
      <c r="M23" s="21">
        <f>IF(M$6="","",SUMPRODUCT(COUNTIF(M8:M22,設定!$A$5:$A$16)*(設定!$G$5:$G$16="出勤")*(設定!$A$5:$A$16&lt;&gt;"")))</f>
        <v/>
      </c>
      <c r="N23" s="21">
        <f>IF(N$6="","",SUMPRODUCT(COUNTIF(N8:N22,設定!$A$5:$A$16)*(設定!$G$5:$G$16="出勤")*(設定!$A$5:$A$16&lt;&gt;"")))</f>
        <v/>
      </c>
      <c r="O23" s="21">
        <f>IF(O$6="","",SUMPRODUCT(COUNTIF(O8:O22,設定!$A$5:$A$16)*(設定!$G$5:$G$16="出勤")*(設定!$A$5:$A$16&lt;&gt;"")))</f>
        <v/>
      </c>
      <c r="P23" s="21">
        <f>IF(P$6="","",SUMPRODUCT(COUNTIF(P8:P22,設定!$A$5:$A$16)*(設定!$G$5:$G$16="出勤")*(設定!$A$5:$A$16&lt;&gt;"")))</f>
        <v/>
      </c>
      <c r="Q23" s="21">
        <f>IF(Q$6="","",SUMPRODUCT(COUNTIF(Q8:Q22,設定!$A$5:$A$16)*(設定!$G$5:$G$16="出勤")*(設定!$A$5:$A$16&lt;&gt;"")))</f>
        <v/>
      </c>
      <c r="R23" s="21">
        <f>IF(R$6="","",SUMPRODUCT(COUNTIF(R8:R22,設定!$A$5:$A$16)*(設定!$G$5:$G$16="出勤")*(設定!$A$5:$A$16&lt;&gt;"")))</f>
        <v/>
      </c>
      <c r="S23" s="21">
        <f>IF(S$6="","",SUMPRODUCT(COUNTIF(S8:S22,設定!$A$5:$A$16)*(設定!$G$5:$G$16="出勤")*(設定!$A$5:$A$16&lt;&gt;"")))</f>
        <v/>
      </c>
      <c r="T23" s="21">
        <f>IF(T$6="","",SUMPRODUCT(COUNTIF(T8:T22,設定!$A$5:$A$16)*(設定!$G$5:$G$16="出勤")*(設定!$A$5:$A$16&lt;&gt;"")))</f>
        <v/>
      </c>
      <c r="U23" s="21">
        <f>IF(U$6="","",SUMPRODUCT(COUNTIF(U8:U22,設定!$A$5:$A$16)*(設定!$G$5:$G$16="出勤")*(設定!$A$5:$A$16&lt;&gt;"")))</f>
        <v/>
      </c>
      <c r="V23" s="21">
        <f>IF(V$6="","",SUMPRODUCT(COUNTIF(V8:V22,設定!$A$5:$A$16)*(設定!$G$5:$G$16="出勤")*(設定!$A$5:$A$16&lt;&gt;"")))</f>
        <v/>
      </c>
      <c r="W23" s="21">
        <f>IF(W$6="","",SUMPRODUCT(COUNTIF(W8:W22,設定!$A$5:$A$16)*(設定!$G$5:$G$16="出勤")*(設定!$A$5:$A$16&lt;&gt;"")))</f>
        <v/>
      </c>
      <c r="X23" s="21">
        <f>IF(X$6="","",SUMPRODUCT(COUNTIF(X8:X22,設定!$A$5:$A$16)*(設定!$G$5:$G$16="出勤")*(設定!$A$5:$A$16&lt;&gt;"")))</f>
        <v/>
      </c>
      <c r="Y23" s="21">
        <f>IF(Y$6="","",SUMPRODUCT(COUNTIF(Y8:Y22,設定!$A$5:$A$16)*(設定!$G$5:$G$16="出勤")*(設定!$A$5:$A$16&lt;&gt;"")))</f>
        <v/>
      </c>
      <c r="Z23" s="21">
        <f>IF(Z$6="","",SUMPRODUCT(COUNTIF(Z8:Z22,設定!$A$5:$A$16)*(設定!$G$5:$G$16="出勤")*(設定!$A$5:$A$16&lt;&gt;"")))</f>
        <v/>
      </c>
      <c r="AA23" s="21">
        <f>IF(AA$6="","",SUMPRODUCT(COUNTIF(AA8:AA22,設定!$A$5:$A$16)*(設定!$G$5:$G$16="出勤")*(設定!$A$5:$A$16&lt;&gt;"")))</f>
        <v/>
      </c>
      <c r="AB23" s="21">
        <f>IF(AB$6="","",SUMPRODUCT(COUNTIF(AB8:AB22,設定!$A$5:$A$16)*(設定!$G$5:$G$16="出勤")*(設定!$A$5:$A$16&lt;&gt;"")))</f>
        <v/>
      </c>
      <c r="AC23" s="21">
        <f>IF(AC$6="","",SUMPRODUCT(COUNTIF(AC8:AC22,設定!$A$5:$A$16)*(設定!$G$5:$G$16="出勤")*(設定!$A$5:$A$16&lt;&gt;"")))</f>
        <v/>
      </c>
      <c r="AD23" s="21">
        <f>IF(AD$6="","",SUMPRODUCT(COUNTIF(AD8:AD22,設定!$A$5:$A$16)*(設定!$G$5:$G$16="出勤")*(設定!$A$5:$A$16&lt;&gt;"")))</f>
        <v/>
      </c>
      <c r="AE23" s="21">
        <f>IF(AE$6="","",SUMPRODUCT(COUNTIF(AE8:AE22,設定!$A$5:$A$16)*(設定!$G$5:$G$16="出勤")*(設定!$A$5:$A$16&lt;&gt;"")))</f>
        <v/>
      </c>
      <c r="AF23" s="21">
        <f>IF(AF$6="","",SUMPRODUCT(COUNTIF(AF8:AF22,設定!$A$5:$A$16)*(設定!$G$5:$G$16="出勤")*(設定!$A$5:$A$16&lt;&gt;"")))</f>
        <v/>
      </c>
      <c r="AG23" s="21">
        <f>SUM(AG8:AG22)</f>
        <v/>
      </c>
      <c r="AH23" s="22" t="n"/>
      <c r="AI23" s="23">
        <f>SUM(AI8:AI22)</f>
        <v/>
      </c>
      <c r="AJ23" s="24">
        <f>IF(COUNTIF(B25:AF25,"&lt;0")=0,"不足なし","不足 "&amp;COUNTIF(B25:AF25,"&lt;0")&amp;" 日")</f>
        <v/>
      </c>
    </row>
    <row r="24" ht="20" customHeight="1">
      <c r="A24" s="4" t="inlineStr">
        <is>
          <t>必要人数</t>
        </is>
      </c>
      <c r="B24" s="25" t="n">
        <v>3</v>
      </c>
      <c r="C24" s="25" t="n">
        <v>2</v>
      </c>
      <c r="D24" s="25" t="n">
        <v>2</v>
      </c>
      <c r="E24" s="25" t="n">
        <v>2</v>
      </c>
      <c r="F24" s="25" t="n">
        <v>2</v>
      </c>
      <c r="G24" s="25" t="n">
        <v>2</v>
      </c>
      <c r="H24" s="25" t="n">
        <v>3</v>
      </c>
      <c r="I24" s="25" t="n">
        <v>3</v>
      </c>
      <c r="J24" s="25" t="n">
        <v>2</v>
      </c>
      <c r="K24" s="25" t="n">
        <v>2</v>
      </c>
      <c r="L24" s="25" t="n">
        <v>2</v>
      </c>
      <c r="M24" s="25" t="n">
        <v>2</v>
      </c>
      <c r="N24" s="25" t="n">
        <v>2</v>
      </c>
      <c r="O24" s="25" t="n">
        <v>3</v>
      </c>
      <c r="P24" s="25" t="n">
        <v>3</v>
      </c>
      <c r="Q24" s="25" t="n">
        <v>2</v>
      </c>
      <c r="R24" s="25" t="n">
        <v>2</v>
      </c>
      <c r="S24" s="25" t="n">
        <v>2</v>
      </c>
      <c r="T24" s="25" t="n">
        <v>2</v>
      </c>
      <c r="U24" s="25" t="n">
        <v>2</v>
      </c>
      <c r="V24" s="25" t="n">
        <v>3</v>
      </c>
      <c r="W24" s="25" t="n">
        <v>3</v>
      </c>
      <c r="X24" s="25" t="n">
        <v>2</v>
      </c>
      <c r="Y24" s="25" t="n">
        <v>2</v>
      </c>
      <c r="Z24" s="25" t="n">
        <v>2</v>
      </c>
      <c r="AA24" s="25" t="n">
        <v>2</v>
      </c>
      <c r="AB24" s="25" t="n">
        <v>2</v>
      </c>
      <c r="AC24" s="25" t="n">
        <v>3</v>
      </c>
      <c r="AD24" s="25" t="n">
        <v>3</v>
      </c>
      <c r="AE24" s="25" t="n">
        <v>2</v>
      </c>
      <c r="AF24" s="25" t="n"/>
      <c r="AG24" s="22" t="n"/>
      <c r="AH24" s="22" t="n"/>
      <c r="AI24" s="22" t="n"/>
      <c r="AJ24" s="6" t="n"/>
    </row>
    <row r="25" ht="20" customHeight="1">
      <c r="A25" s="4" t="inlineStr">
        <is>
          <t>過不足</t>
        </is>
      </c>
      <c r="B25" s="26">
        <f>IF(OR(B$6="",B24=""),"",B23-B24)</f>
        <v/>
      </c>
      <c r="C25" s="26">
        <f>IF(OR(C$6="",C24=""),"",C23-C24)</f>
        <v/>
      </c>
      <c r="D25" s="26">
        <f>IF(OR(D$6="",D24=""),"",D23-D24)</f>
        <v/>
      </c>
      <c r="E25" s="26">
        <f>IF(OR(E$6="",E24=""),"",E23-E24)</f>
        <v/>
      </c>
      <c r="F25" s="26">
        <f>IF(OR(F$6="",F24=""),"",F23-F24)</f>
        <v/>
      </c>
      <c r="G25" s="26">
        <f>IF(OR(G$6="",G24=""),"",G23-G24)</f>
        <v/>
      </c>
      <c r="H25" s="26">
        <f>IF(OR(H$6="",H24=""),"",H23-H24)</f>
        <v/>
      </c>
      <c r="I25" s="26">
        <f>IF(OR(I$6="",I24=""),"",I23-I24)</f>
        <v/>
      </c>
      <c r="J25" s="26">
        <f>IF(OR(J$6="",J24=""),"",J23-J24)</f>
        <v/>
      </c>
      <c r="K25" s="26">
        <f>IF(OR(K$6="",K24=""),"",K23-K24)</f>
        <v/>
      </c>
      <c r="L25" s="26">
        <f>IF(OR(L$6="",L24=""),"",L23-L24)</f>
        <v/>
      </c>
      <c r="M25" s="26">
        <f>IF(OR(M$6="",M24=""),"",M23-M24)</f>
        <v/>
      </c>
      <c r="N25" s="26">
        <f>IF(OR(N$6="",N24=""),"",N23-N24)</f>
        <v/>
      </c>
      <c r="O25" s="26">
        <f>IF(OR(O$6="",O24=""),"",O23-O24)</f>
        <v/>
      </c>
      <c r="P25" s="26">
        <f>IF(OR(P$6="",P24=""),"",P23-P24)</f>
        <v/>
      </c>
      <c r="Q25" s="26">
        <f>IF(OR(Q$6="",Q24=""),"",Q23-Q24)</f>
        <v/>
      </c>
      <c r="R25" s="26">
        <f>IF(OR(R$6="",R24=""),"",R23-R24)</f>
        <v/>
      </c>
      <c r="S25" s="26">
        <f>IF(OR(S$6="",S24=""),"",S23-S24)</f>
        <v/>
      </c>
      <c r="T25" s="26">
        <f>IF(OR(T$6="",T24=""),"",T23-T24)</f>
        <v/>
      </c>
      <c r="U25" s="26">
        <f>IF(OR(U$6="",U24=""),"",U23-U24)</f>
        <v/>
      </c>
      <c r="V25" s="26">
        <f>IF(OR(V$6="",V24=""),"",V23-V24)</f>
        <v/>
      </c>
      <c r="W25" s="26">
        <f>IF(OR(W$6="",W24=""),"",W23-W24)</f>
        <v/>
      </c>
      <c r="X25" s="26">
        <f>IF(OR(X$6="",X24=""),"",X23-X24)</f>
        <v/>
      </c>
      <c r="Y25" s="26">
        <f>IF(OR(Y$6="",Y24=""),"",Y23-Y24)</f>
        <v/>
      </c>
      <c r="Z25" s="26">
        <f>IF(OR(Z$6="",Z24=""),"",Z23-Z24)</f>
        <v/>
      </c>
      <c r="AA25" s="26">
        <f>IF(OR(AA$6="",AA24=""),"",AA23-AA24)</f>
        <v/>
      </c>
      <c r="AB25" s="26">
        <f>IF(OR(AB$6="",AB24=""),"",AB23-AB24)</f>
        <v/>
      </c>
      <c r="AC25" s="26">
        <f>IF(OR(AC$6="",AC24=""),"",AC23-AC24)</f>
        <v/>
      </c>
      <c r="AD25" s="26">
        <f>IF(OR(AD$6="",AD24=""),"",AD23-AD24)</f>
        <v/>
      </c>
      <c r="AE25" s="26">
        <f>IF(OR(AE$6="",AE24=""),"",AE23-AE24)</f>
        <v/>
      </c>
      <c r="AF25" s="26">
        <f>IF(OR(AF$6="",AF24=""),"",AF23-AF24)</f>
        <v/>
      </c>
      <c r="AG25" s="22" t="n"/>
      <c r="AH25" s="22" t="n"/>
      <c r="AI25" s="22" t="n"/>
      <c r="AJ25" s="6" t="n"/>
    </row>
    <row r="26" ht="20" customHeight="1">
      <c r="A26" s="27">
        <f>IF(設定!A5="","",設定!B5&amp;"の人数")</f>
        <v/>
      </c>
      <c r="B26" s="28">
        <f>IF(OR(B$6="",設定!$A$5=""),"",COUNTIF(B8:B22,設定!$A$5))</f>
        <v/>
      </c>
      <c r="C26" s="28">
        <f>IF(OR(C$6="",設定!$A$5=""),"",COUNTIF(C8:C22,設定!$A$5))</f>
        <v/>
      </c>
      <c r="D26" s="28">
        <f>IF(OR(D$6="",設定!$A$5=""),"",COUNTIF(D8:D22,設定!$A$5))</f>
        <v/>
      </c>
      <c r="E26" s="28">
        <f>IF(OR(E$6="",設定!$A$5=""),"",COUNTIF(E8:E22,設定!$A$5))</f>
        <v/>
      </c>
      <c r="F26" s="28">
        <f>IF(OR(F$6="",設定!$A$5=""),"",COUNTIF(F8:F22,設定!$A$5))</f>
        <v/>
      </c>
      <c r="G26" s="28">
        <f>IF(OR(G$6="",設定!$A$5=""),"",COUNTIF(G8:G22,設定!$A$5))</f>
        <v/>
      </c>
      <c r="H26" s="28">
        <f>IF(OR(H$6="",設定!$A$5=""),"",COUNTIF(H8:H22,設定!$A$5))</f>
        <v/>
      </c>
      <c r="I26" s="28">
        <f>IF(OR(I$6="",設定!$A$5=""),"",COUNTIF(I8:I22,設定!$A$5))</f>
        <v/>
      </c>
      <c r="J26" s="28">
        <f>IF(OR(J$6="",設定!$A$5=""),"",COUNTIF(J8:J22,設定!$A$5))</f>
        <v/>
      </c>
      <c r="K26" s="28">
        <f>IF(OR(K$6="",設定!$A$5=""),"",COUNTIF(K8:K22,設定!$A$5))</f>
        <v/>
      </c>
      <c r="L26" s="28">
        <f>IF(OR(L$6="",設定!$A$5=""),"",COUNTIF(L8:L22,設定!$A$5))</f>
        <v/>
      </c>
      <c r="M26" s="28">
        <f>IF(OR(M$6="",設定!$A$5=""),"",COUNTIF(M8:M22,設定!$A$5))</f>
        <v/>
      </c>
      <c r="N26" s="28">
        <f>IF(OR(N$6="",設定!$A$5=""),"",COUNTIF(N8:N22,設定!$A$5))</f>
        <v/>
      </c>
      <c r="O26" s="28">
        <f>IF(OR(O$6="",設定!$A$5=""),"",COUNTIF(O8:O22,設定!$A$5))</f>
        <v/>
      </c>
      <c r="P26" s="28">
        <f>IF(OR(P$6="",設定!$A$5=""),"",COUNTIF(P8:P22,設定!$A$5))</f>
        <v/>
      </c>
      <c r="Q26" s="28">
        <f>IF(OR(Q$6="",設定!$A$5=""),"",COUNTIF(Q8:Q22,設定!$A$5))</f>
        <v/>
      </c>
      <c r="R26" s="28">
        <f>IF(OR(R$6="",設定!$A$5=""),"",COUNTIF(R8:R22,設定!$A$5))</f>
        <v/>
      </c>
      <c r="S26" s="28">
        <f>IF(OR(S$6="",設定!$A$5=""),"",COUNTIF(S8:S22,設定!$A$5))</f>
        <v/>
      </c>
      <c r="T26" s="28">
        <f>IF(OR(T$6="",設定!$A$5=""),"",COUNTIF(T8:T22,設定!$A$5))</f>
        <v/>
      </c>
      <c r="U26" s="28">
        <f>IF(OR(U$6="",設定!$A$5=""),"",COUNTIF(U8:U22,設定!$A$5))</f>
        <v/>
      </c>
      <c r="V26" s="28">
        <f>IF(OR(V$6="",設定!$A$5=""),"",COUNTIF(V8:V22,設定!$A$5))</f>
        <v/>
      </c>
      <c r="W26" s="28">
        <f>IF(OR(W$6="",設定!$A$5=""),"",COUNTIF(W8:W22,設定!$A$5))</f>
        <v/>
      </c>
      <c r="X26" s="28">
        <f>IF(OR(X$6="",設定!$A$5=""),"",COUNTIF(X8:X22,設定!$A$5))</f>
        <v/>
      </c>
      <c r="Y26" s="28">
        <f>IF(OR(Y$6="",設定!$A$5=""),"",COUNTIF(Y8:Y22,設定!$A$5))</f>
        <v/>
      </c>
      <c r="Z26" s="28">
        <f>IF(OR(Z$6="",設定!$A$5=""),"",COUNTIF(Z8:Z22,設定!$A$5))</f>
        <v/>
      </c>
      <c r="AA26" s="28">
        <f>IF(OR(AA$6="",設定!$A$5=""),"",COUNTIF(AA8:AA22,設定!$A$5))</f>
        <v/>
      </c>
      <c r="AB26" s="28">
        <f>IF(OR(AB$6="",設定!$A$5=""),"",COUNTIF(AB8:AB22,設定!$A$5))</f>
        <v/>
      </c>
      <c r="AC26" s="28">
        <f>IF(OR(AC$6="",設定!$A$5=""),"",COUNTIF(AC8:AC22,設定!$A$5))</f>
        <v/>
      </c>
      <c r="AD26" s="28">
        <f>IF(OR(AD$6="",設定!$A$5=""),"",COUNTIF(AD8:AD22,設定!$A$5))</f>
        <v/>
      </c>
      <c r="AE26" s="28">
        <f>IF(OR(AE$6="",設定!$A$5=""),"",COUNTIF(AE8:AE22,設定!$A$5))</f>
        <v/>
      </c>
      <c r="AF26" s="28">
        <f>IF(OR(AF$6="",設定!$A$5=""),"",COUNTIF(AF8:AF22,設定!$A$5))</f>
        <v/>
      </c>
      <c r="AG26" s="22" t="n"/>
      <c r="AH26" s="22" t="n"/>
      <c r="AI26" s="22" t="n"/>
      <c r="AJ26" s="22" t="n"/>
    </row>
    <row r="27" ht="20" customHeight="1">
      <c r="A27" s="27">
        <f>IF(設定!A6="","",設定!B6&amp;"の人数")</f>
        <v/>
      </c>
      <c r="B27" s="28">
        <f>IF(OR(B$6="",設定!$A$6=""),"",COUNTIF(B8:B22,設定!$A$6))</f>
        <v/>
      </c>
      <c r="C27" s="28">
        <f>IF(OR(C$6="",設定!$A$6=""),"",COUNTIF(C8:C22,設定!$A$6))</f>
        <v/>
      </c>
      <c r="D27" s="28">
        <f>IF(OR(D$6="",設定!$A$6=""),"",COUNTIF(D8:D22,設定!$A$6))</f>
        <v/>
      </c>
      <c r="E27" s="28">
        <f>IF(OR(E$6="",設定!$A$6=""),"",COUNTIF(E8:E22,設定!$A$6))</f>
        <v/>
      </c>
      <c r="F27" s="28">
        <f>IF(OR(F$6="",設定!$A$6=""),"",COUNTIF(F8:F22,設定!$A$6))</f>
        <v/>
      </c>
      <c r="G27" s="28">
        <f>IF(OR(G$6="",設定!$A$6=""),"",COUNTIF(G8:G22,設定!$A$6))</f>
        <v/>
      </c>
      <c r="H27" s="28">
        <f>IF(OR(H$6="",設定!$A$6=""),"",COUNTIF(H8:H22,設定!$A$6))</f>
        <v/>
      </c>
      <c r="I27" s="28">
        <f>IF(OR(I$6="",設定!$A$6=""),"",COUNTIF(I8:I22,設定!$A$6))</f>
        <v/>
      </c>
      <c r="J27" s="28">
        <f>IF(OR(J$6="",設定!$A$6=""),"",COUNTIF(J8:J22,設定!$A$6))</f>
        <v/>
      </c>
      <c r="K27" s="28">
        <f>IF(OR(K$6="",設定!$A$6=""),"",COUNTIF(K8:K22,設定!$A$6))</f>
        <v/>
      </c>
      <c r="L27" s="28">
        <f>IF(OR(L$6="",設定!$A$6=""),"",COUNTIF(L8:L22,設定!$A$6))</f>
        <v/>
      </c>
      <c r="M27" s="28">
        <f>IF(OR(M$6="",設定!$A$6=""),"",COUNTIF(M8:M22,設定!$A$6))</f>
        <v/>
      </c>
      <c r="N27" s="28">
        <f>IF(OR(N$6="",設定!$A$6=""),"",COUNTIF(N8:N22,設定!$A$6))</f>
        <v/>
      </c>
      <c r="O27" s="28">
        <f>IF(OR(O$6="",設定!$A$6=""),"",COUNTIF(O8:O22,設定!$A$6))</f>
        <v/>
      </c>
      <c r="P27" s="28">
        <f>IF(OR(P$6="",設定!$A$6=""),"",COUNTIF(P8:P22,設定!$A$6))</f>
        <v/>
      </c>
      <c r="Q27" s="28">
        <f>IF(OR(Q$6="",設定!$A$6=""),"",COUNTIF(Q8:Q22,設定!$A$6))</f>
        <v/>
      </c>
      <c r="R27" s="28">
        <f>IF(OR(R$6="",設定!$A$6=""),"",COUNTIF(R8:R22,設定!$A$6))</f>
        <v/>
      </c>
      <c r="S27" s="28">
        <f>IF(OR(S$6="",設定!$A$6=""),"",COUNTIF(S8:S22,設定!$A$6))</f>
        <v/>
      </c>
      <c r="T27" s="28">
        <f>IF(OR(T$6="",設定!$A$6=""),"",COUNTIF(T8:T22,設定!$A$6))</f>
        <v/>
      </c>
      <c r="U27" s="28">
        <f>IF(OR(U$6="",設定!$A$6=""),"",COUNTIF(U8:U22,設定!$A$6))</f>
        <v/>
      </c>
      <c r="V27" s="28">
        <f>IF(OR(V$6="",設定!$A$6=""),"",COUNTIF(V8:V22,設定!$A$6))</f>
        <v/>
      </c>
      <c r="W27" s="28">
        <f>IF(OR(W$6="",設定!$A$6=""),"",COUNTIF(W8:W22,設定!$A$6))</f>
        <v/>
      </c>
      <c r="X27" s="28">
        <f>IF(OR(X$6="",設定!$A$6=""),"",COUNTIF(X8:X22,設定!$A$6))</f>
        <v/>
      </c>
      <c r="Y27" s="28">
        <f>IF(OR(Y$6="",設定!$A$6=""),"",COUNTIF(Y8:Y22,設定!$A$6))</f>
        <v/>
      </c>
      <c r="Z27" s="28">
        <f>IF(OR(Z$6="",設定!$A$6=""),"",COUNTIF(Z8:Z22,設定!$A$6))</f>
        <v/>
      </c>
      <c r="AA27" s="28">
        <f>IF(OR(AA$6="",設定!$A$6=""),"",COUNTIF(AA8:AA22,設定!$A$6))</f>
        <v/>
      </c>
      <c r="AB27" s="28">
        <f>IF(OR(AB$6="",設定!$A$6=""),"",COUNTIF(AB8:AB22,設定!$A$6))</f>
        <v/>
      </c>
      <c r="AC27" s="28">
        <f>IF(OR(AC$6="",設定!$A$6=""),"",COUNTIF(AC8:AC22,設定!$A$6))</f>
        <v/>
      </c>
      <c r="AD27" s="28">
        <f>IF(OR(AD$6="",設定!$A$6=""),"",COUNTIF(AD8:AD22,設定!$A$6))</f>
        <v/>
      </c>
      <c r="AE27" s="28">
        <f>IF(OR(AE$6="",設定!$A$6=""),"",COUNTIF(AE8:AE22,設定!$A$6))</f>
        <v/>
      </c>
      <c r="AF27" s="28">
        <f>IF(OR(AF$6="",設定!$A$6=""),"",COUNTIF(AF8:AF22,設定!$A$6))</f>
        <v/>
      </c>
      <c r="AG27" s="22" t="n"/>
      <c r="AH27" s="22" t="n"/>
      <c r="AI27" s="22" t="n"/>
      <c r="AJ27" s="22" t="n"/>
    </row>
    <row r="28" ht="20" customHeight="1">
      <c r="A28" s="27">
        <f>IF(設定!A7="","",設定!B7&amp;"の人数")</f>
        <v/>
      </c>
      <c r="B28" s="28">
        <f>IF(OR(B$6="",設定!$A$7=""),"",COUNTIF(B8:B22,設定!$A$7))</f>
        <v/>
      </c>
      <c r="C28" s="28">
        <f>IF(OR(C$6="",設定!$A$7=""),"",COUNTIF(C8:C22,設定!$A$7))</f>
        <v/>
      </c>
      <c r="D28" s="28">
        <f>IF(OR(D$6="",設定!$A$7=""),"",COUNTIF(D8:D22,設定!$A$7))</f>
        <v/>
      </c>
      <c r="E28" s="28">
        <f>IF(OR(E$6="",設定!$A$7=""),"",COUNTIF(E8:E22,設定!$A$7))</f>
        <v/>
      </c>
      <c r="F28" s="28">
        <f>IF(OR(F$6="",設定!$A$7=""),"",COUNTIF(F8:F22,設定!$A$7))</f>
        <v/>
      </c>
      <c r="G28" s="28">
        <f>IF(OR(G$6="",設定!$A$7=""),"",COUNTIF(G8:G22,設定!$A$7))</f>
        <v/>
      </c>
      <c r="H28" s="28">
        <f>IF(OR(H$6="",設定!$A$7=""),"",COUNTIF(H8:H22,設定!$A$7))</f>
        <v/>
      </c>
      <c r="I28" s="28">
        <f>IF(OR(I$6="",設定!$A$7=""),"",COUNTIF(I8:I22,設定!$A$7))</f>
        <v/>
      </c>
      <c r="J28" s="28">
        <f>IF(OR(J$6="",設定!$A$7=""),"",COUNTIF(J8:J22,設定!$A$7))</f>
        <v/>
      </c>
      <c r="K28" s="28">
        <f>IF(OR(K$6="",設定!$A$7=""),"",COUNTIF(K8:K22,設定!$A$7))</f>
        <v/>
      </c>
      <c r="L28" s="28">
        <f>IF(OR(L$6="",設定!$A$7=""),"",COUNTIF(L8:L22,設定!$A$7))</f>
        <v/>
      </c>
      <c r="M28" s="28">
        <f>IF(OR(M$6="",設定!$A$7=""),"",COUNTIF(M8:M22,設定!$A$7))</f>
        <v/>
      </c>
      <c r="N28" s="28">
        <f>IF(OR(N$6="",設定!$A$7=""),"",COUNTIF(N8:N22,設定!$A$7))</f>
        <v/>
      </c>
      <c r="O28" s="28">
        <f>IF(OR(O$6="",設定!$A$7=""),"",COUNTIF(O8:O22,設定!$A$7))</f>
        <v/>
      </c>
      <c r="P28" s="28">
        <f>IF(OR(P$6="",設定!$A$7=""),"",COUNTIF(P8:P22,設定!$A$7))</f>
        <v/>
      </c>
      <c r="Q28" s="28">
        <f>IF(OR(Q$6="",設定!$A$7=""),"",COUNTIF(Q8:Q22,設定!$A$7))</f>
        <v/>
      </c>
      <c r="R28" s="28">
        <f>IF(OR(R$6="",設定!$A$7=""),"",COUNTIF(R8:R22,設定!$A$7))</f>
        <v/>
      </c>
      <c r="S28" s="28">
        <f>IF(OR(S$6="",設定!$A$7=""),"",COUNTIF(S8:S22,設定!$A$7))</f>
        <v/>
      </c>
      <c r="T28" s="28">
        <f>IF(OR(T$6="",設定!$A$7=""),"",COUNTIF(T8:T22,設定!$A$7))</f>
        <v/>
      </c>
      <c r="U28" s="28">
        <f>IF(OR(U$6="",設定!$A$7=""),"",COUNTIF(U8:U22,設定!$A$7))</f>
        <v/>
      </c>
      <c r="V28" s="28">
        <f>IF(OR(V$6="",設定!$A$7=""),"",COUNTIF(V8:V22,設定!$A$7))</f>
        <v/>
      </c>
      <c r="W28" s="28">
        <f>IF(OR(W$6="",設定!$A$7=""),"",COUNTIF(W8:W22,設定!$A$7))</f>
        <v/>
      </c>
      <c r="X28" s="28">
        <f>IF(OR(X$6="",設定!$A$7=""),"",COUNTIF(X8:X22,設定!$A$7))</f>
        <v/>
      </c>
      <c r="Y28" s="28">
        <f>IF(OR(Y$6="",設定!$A$7=""),"",COUNTIF(Y8:Y22,設定!$A$7))</f>
        <v/>
      </c>
      <c r="Z28" s="28">
        <f>IF(OR(Z$6="",設定!$A$7=""),"",COUNTIF(Z8:Z22,設定!$A$7))</f>
        <v/>
      </c>
      <c r="AA28" s="28">
        <f>IF(OR(AA$6="",設定!$A$7=""),"",COUNTIF(AA8:AA22,設定!$A$7))</f>
        <v/>
      </c>
      <c r="AB28" s="28">
        <f>IF(OR(AB$6="",設定!$A$7=""),"",COUNTIF(AB8:AB22,設定!$A$7))</f>
        <v/>
      </c>
      <c r="AC28" s="28">
        <f>IF(OR(AC$6="",設定!$A$7=""),"",COUNTIF(AC8:AC22,設定!$A$7))</f>
        <v/>
      </c>
      <c r="AD28" s="28">
        <f>IF(OR(AD$6="",設定!$A$7=""),"",COUNTIF(AD8:AD22,設定!$A$7))</f>
        <v/>
      </c>
      <c r="AE28" s="28">
        <f>IF(OR(AE$6="",設定!$A$7=""),"",COUNTIF(AE8:AE22,設定!$A$7))</f>
        <v/>
      </c>
      <c r="AF28" s="28">
        <f>IF(OR(AF$6="",設定!$A$7=""),"",COUNTIF(AF8:AF22,設定!$A$7))</f>
        <v/>
      </c>
      <c r="AG28" s="22" t="n"/>
      <c r="AH28" s="22" t="n"/>
      <c r="AI28" s="22" t="n"/>
      <c r="AJ28" s="2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  <c r="AB29" s="3" t="n"/>
      <c r="AC29" s="3" t="n"/>
      <c r="AD29" s="3" t="n"/>
      <c r="AE29" s="3" t="n"/>
      <c r="AF29" s="3" t="n"/>
      <c r="AG29" s="3" t="n"/>
      <c r="AH29" s="3" t="n"/>
      <c r="AI29" s="3" t="n"/>
      <c r="AJ29" s="3" t="n"/>
    </row>
    <row r="30">
      <c r="A30" s="29" t="inlineStr">
        <is>
          <t>※ 土曜は青、日曜は赤で色が付きます。祝日は自動で色が付かないので、必要人数などで調整してください。</t>
        </is>
      </c>
    </row>
    <row r="31">
      <c r="A31" s="29" t="inlineStr">
        <is>
          <t>※ 「過不足」がマイナスの日は、必要人数に足りていません（赤で表示されます）。</t>
        </is>
      </c>
    </row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17">
    <mergeCell ref="X3:AB3"/>
    <mergeCell ref="AG6:AG7"/>
    <mergeCell ref="B3:D3"/>
    <mergeCell ref="A31:AJ31"/>
    <mergeCell ref="AI6:AI7"/>
    <mergeCell ref="A30:AJ30"/>
    <mergeCell ref="K3:S3"/>
    <mergeCell ref="A4:AJ4"/>
    <mergeCell ref="AC3:AE3"/>
    <mergeCell ref="AJ6:AJ7"/>
    <mergeCell ref="AF3:AH3"/>
    <mergeCell ref="AH6:AH7"/>
    <mergeCell ref="H3:J3"/>
    <mergeCell ref="U3:W3"/>
    <mergeCell ref="AJ23:AJ25"/>
    <mergeCell ref="E3:F3"/>
    <mergeCell ref="A1:AJ1"/>
  </mergeCells>
  <conditionalFormatting sqref="B6:AF28">
    <cfRule type="expression" priority="1" dxfId="0" stopIfTrue="1">
      <formula>B$6=""</formula>
    </cfRule>
    <cfRule type="expression" priority="3" dxfId="1">
      <formula>WEEKDAY(B$6)=1</formula>
    </cfRule>
    <cfRule type="expression" priority="4" dxfId="2">
      <formula>WEEKDAY(B$6)=7</formula>
    </cfRule>
  </conditionalFormatting>
  <conditionalFormatting sqref="B25:AF25">
    <cfRule type="expression" priority="2" dxfId="3" stopIfTrue="1">
      <formula>AND(B25&lt;&gt;"",N(B25)&lt;0)</formula>
    </cfRule>
  </conditionalFormatting>
  <conditionalFormatting sqref="B8:AF22">
    <cfRule type="expression" priority="5" dxfId="4">
      <formula>OR(B8="休",B8="有")</formula>
    </cfRule>
  </conditionalFormatting>
  <dataValidations count="4">
    <dataValidation sqref="E3" showDropDown="0" showInputMessage="0" showErrorMessage="1" allowBlank="0" errorTitle="月" error="1〜12で入力してください" type="whole" operator="between">
      <formula1>1</formula1>
      <formula2>12</formula2>
    </dataValidation>
    <dataValidation sqref="B3" showDropDown="0" showInputMessage="0" showErrorMessage="1" allowBlank="0" errorTitle="年" error="2026 のように西暦で入力してください" type="whole" operator="between">
      <formula1>2000</formula1>
      <formula2>2100</formula2>
    </dataValidation>
    <dataValidation sqref="B8:AF22" showDropDown="0" showInputMessage="1" showErrorMessage="0" allowBlank="1" promptTitle="シフト" prompt="リストから記号を選んでください（記号は「設定」シートで変えられます）" type="list">
      <formula1>シフト記号</formula1>
    </dataValidation>
    <dataValidation sqref="B24:AF24" showDropDown="0" showInputMessage="0" showErrorMessage="1" allowBlank="1" errorTitle="必要人数" error="0以上の人数を入力してください" type="whole" operator="between">
      <formula1>0</formula1>
      <formula2>99</formula2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</cols>
  <sheetData>
    <row r="1" ht="30" customHeight="1">
      <c r="A1" s="30" t="inlineStr">
        <is>
          <t>設定（シフトの記号）</t>
        </is>
      </c>
    </row>
    <row r="2" ht="30" customHeight="1">
      <c r="A2" s="31" t="inlineStr">
        <is>
          <t>シフト表で使う記号と時間を決めておくシートです。記号や時間は自由に変えられます。空いている行に追加もできます。</t>
        </is>
      </c>
    </row>
    <row r="3">
      <c r="A3" s="3" t="n"/>
      <c r="B3" s="3" t="n"/>
      <c r="C3" s="3" t="n"/>
      <c r="D3" s="3" t="n"/>
      <c r="E3" s="3" t="n"/>
      <c r="F3" s="3" t="n"/>
      <c r="G3" s="3" t="n"/>
    </row>
    <row r="4">
      <c r="A4" s="4" t="inlineStr">
        <is>
          <t>記号</t>
        </is>
      </c>
      <c r="B4" s="4" t="inlineStr">
        <is>
          <t>名前</t>
        </is>
      </c>
      <c r="C4" s="4" t="inlineStr">
        <is>
          <t>開始</t>
        </is>
      </c>
      <c r="D4" s="4" t="inlineStr">
        <is>
          <t>終了</t>
        </is>
      </c>
      <c r="E4" s="4" t="inlineStr">
        <is>
          <t>休憩</t>
        </is>
      </c>
      <c r="F4" s="4" t="inlineStr">
        <is>
          <t>実働</t>
        </is>
      </c>
      <c r="G4" s="4" t="inlineStr">
        <is>
          <t>区分</t>
        </is>
      </c>
    </row>
    <row r="5">
      <c r="A5" s="32" t="inlineStr">
        <is>
          <t>早</t>
        </is>
      </c>
      <c r="B5" s="15" t="inlineStr">
        <is>
          <t>早番</t>
        </is>
      </c>
      <c r="C5" s="33" t="n">
        <v>0.375</v>
      </c>
      <c r="D5" s="33" t="n">
        <v>0.7083333333333334</v>
      </c>
      <c r="E5" s="33" t="n">
        <v>0.04166666666666666</v>
      </c>
      <c r="F5" s="34">
        <f>IF(OR(C5="",D5=""),0,MOD(D5-C5,1)-N(E5))</f>
        <v/>
      </c>
      <c r="G5" s="25" t="inlineStr">
        <is>
          <t>出勤</t>
        </is>
      </c>
    </row>
    <row r="6">
      <c r="A6" s="32" t="inlineStr">
        <is>
          <t>遅</t>
        </is>
      </c>
      <c r="B6" s="15" t="inlineStr">
        <is>
          <t>遅番</t>
        </is>
      </c>
      <c r="C6" s="33" t="n">
        <v>0.5416666666666666</v>
      </c>
      <c r="D6" s="33" t="n">
        <v>0.875</v>
      </c>
      <c r="E6" s="33" t="n">
        <v>0.04166666666666666</v>
      </c>
      <c r="F6" s="34">
        <f>IF(OR(C6="",D6=""),0,MOD(D6-C6,1)-N(E6))</f>
        <v/>
      </c>
      <c r="G6" s="25" t="inlineStr">
        <is>
          <t>出勤</t>
        </is>
      </c>
    </row>
    <row r="7">
      <c r="A7" s="32" t="inlineStr">
        <is>
          <t>通</t>
        </is>
      </c>
      <c r="B7" s="15" t="inlineStr">
        <is>
          <t>通し</t>
        </is>
      </c>
      <c r="C7" s="33" t="n">
        <v>0.375</v>
      </c>
      <c r="D7" s="33" t="n">
        <v>0.875</v>
      </c>
      <c r="E7" s="33" t="n">
        <v>0.0625</v>
      </c>
      <c r="F7" s="34">
        <f>IF(OR(C7="",D7=""),0,MOD(D7-C7,1)-N(E7))</f>
        <v/>
      </c>
      <c r="G7" s="25" t="inlineStr">
        <is>
          <t>出勤</t>
        </is>
      </c>
    </row>
    <row r="8">
      <c r="A8" s="32" t="inlineStr">
        <is>
          <t>午</t>
        </is>
      </c>
      <c r="B8" s="15" t="inlineStr">
        <is>
          <t>午前のみ</t>
        </is>
      </c>
      <c r="C8" s="33" t="n">
        <v>0.375</v>
      </c>
      <c r="D8" s="33" t="n">
        <v>0.5416666666666666</v>
      </c>
      <c r="E8" s="33" t="n"/>
      <c r="F8" s="34">
        <f>IF(OR(C8="",D8=""),0,MOD(D8-C8,1)-N(E8))</f>
        <v/>
      </c>
      <c r="G8" s="25" t="inlineStr">
        <is>
          <t>出勤</t>
        </is>
      </c>
    </row>
    <row r="9">
      <c r="A9" s="32" t="inlineStr">
        <is>
          <t>休</t>
        </is>
      </c>
      <c r="B9" s="15" t="inlineStr">
        <is>
          <t>休み</t>
        </is>
      </c>
      <c r="C9" s="33" t="n"/>
      <c r="D9" s="33" t="n"/>
      <c r="E9" s="33" t="n"/>
      <c r="F9" s="34">
        <f>IF(OR(C9="",D9=""),0,MOD(D9-C9,1)-N(E9))</f>
        <v/>
      </c>
      <c r="G9" s="25" t="inlineStr">
        <is>
          <t>休み</t>
        </is>
      </c>
    </row>
    <row r="10">
      <c r="A10" s="32" t="inlineStr">
        <is>
          <t>有</t>
        </is>
      </c>
      <c r="B10" s="15" t="inlineStr">
        <is>
          <t>有休</t>
        </is>
      </c>
      <c r="C10" s="33" t="n"/>
      <c r="D10" s="33" t="n"/>
      <c r="E10" s="33" t="n"/>
      <c r="F10" s="34">
        <f>IF(OR(C10="",D10=""),0,MOD(D10-C10,1)-N(E10))</f>
        <v/>
      </c>
      <c r="G10" s="25" t="inlineStr">
        <is>
          <t>休み</t>
        </is>
      </c>
    </row>
    <row r="11">
      <c r="A11" s="32" t="n"/>
      <c r="B11" s="15" t="n"/>
      <c r="C11" s="33" t="n"/>
      <c r="D11" s="33" t="n"/>
      <c r="E11" s="33" t="n"/>
      <c r="F11" s="34">
        <f>IF(OR(C11="",D11=""),0,MOD(D11-C11,1)-N(E11))</f>
        <v/>
      </c>
      <c r="G11" s="25" t="n"/>
    </row>
    <row r="12">
      <c r="A12" s="32" t="n"/>
      <c r="B12" s="15" t="n"/>
      <c r="C12" s="33" t="n"/>
      <c r="D12" s="33" t="n"/>
      <c r="E12" s="33" t="n"/>
      <c r="F12" s="34">
        <f>IF(OR(C12="",D12=""),0,MOD(D12-C12,1)-N(E12))</f>
        <v/>
      </c>
      <c r="G12" s="25" t="n"/>
    </row>
    <row r="13">
      <c r="A13" s="32" t="n"/>
      <c r="B13" s="15" t="n"/>
      <c r="C13" s="33" t="n"/>
      <c r="D13" s="33" t="n"/>
      <c r="E13" s="33" t="n"/>
      <c r="F13" s="34">
        <f>IF(OR(C13="",D13=""),0,MOD(D13-C13,1)-N(E13))</f>
        <v/>
      </c>
      <c r="G13" s="25" t="n"/>
    </row>
    <row r="14">
      <c r="A14" s="32" t="n"/>
      <c r="B14" s="15" t="n"/>
      <c r="C14" s="33" t="n"/>
      <c r="D14" s="33" t="n"/>
      <c r="E14" s="33" t="n"/>
      <c r="F14" s="34">
        <f>IF(OR(C14="",D14=""),0,MOD(D14-C14,1)-N(E14))</f>
        <v/>
      </c>
      <c r="G14" s="25" t="n"/>
    </row>
    <row r="15">
      <c r="A15" s="32" t="n"/>
      <c r="B15" s="15" t="n"/>
      <c r="C15" s="33" t="n"/>
      <c r="D15" s="33" t="n"/>
      <c r="E15" s="33" t="n"/>
      <c r="F15" s="34">
        <f>IF(OR(C15="",D15=""),0,MOD(D15-C15,1)-N(E15))</f>
        <v/>
      </c>
      <c r="G15" s="25" t="n"/>
    </row>
    <row r="16">
      <c r="A16" s="32" t="n"/>
      <c r="B16" s="15" t="n"/>
      <c r="C16" s="33" t="n"/>
      <c r="D16" s="33" t="n"/>
      <c r="E16" s="33" t="n"/>
      <c r="F16" s="34">
        <f>IF(OR(C16="",D16=""),0,MOD(D16-C16,1)-N(E16))</f>
        <v/>
      </c>
      <c r="G16" s="25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 ht="26" customHeight="1">
      <c r="A18" s="35" t="inlineStr">
        <is>
          <t>※ 実働は「終了 − 開始 − 休憩」で自動計算します。夜勤のように日をまたぐときも、終了は「7:00」のようにそのまま入れて大丈夫です。</t>
        </is>
      </c>
    </row>
    <row r="19" ht="26" customHeight="1">
      <c r="A19" s="35" t="inlineStr">
        <is>
          <t>※ 記号は上の行から詰めて書いてください（途中に空いた行があると、シフト表のリストに出ないことがあります）。</t>
        </is>
      </c>
    </row>
    <row r="20" ht="26" customHeight="1">
      <c r="A20" s="35" t="inlineStr">
        <is>
          <t>※ 記号を変えたときは、シフト表に入っている前の記号も直してください（直さないと「記号を確認」と出ます）。</t>
        </is>
      </c>
    </row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5">
    <mergeCell ref="A1:G1"/>
    <mergeCell ref="A18:G18"/>
    <mergeCell ref="A20:G20"/>
    <mergeCell ref="A2:G2"/>
    <mergeCell ref="A19:G19"/>
  </mergeCells>
  <dataValidations count="2">
    <dataValidation sqref="G5:G16" showDropDown="0" showInputMessage="1" showErrorMessage="0" allowBlank="1" promptTitle="区分" prompt="出勤日数に数えるなら「出勤」、数えないなら「休み」を選んでください" type="list">
      <formula1>"出勤,休み"</formula1>
    </dataValidation>
    <dataValidation sqref="C5:E16" showDropDown="0" showInputMessage="0" showErrorMessage="1" allowBlank="1" errorTitle="時刻" error="9:00 のように「時:分」で入力してください" type="time" operator="between">
      <formula1>0</formula1>
      <formula2>0.999988</formula2>
    </dataValidation>
  </dataValidations>
  <pageMargins left="0.75" right="0.75" top="1" bottom="1" header="0.5" footer="0.5"/>
  <pageSetup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2" customWidth="1" min="3" max="3"/>
  </cols>
  <sheetData>
    <row r="1" ht="30" customHeight="1">
      <c r="B1" s="36" t="inlineStr">
        <is>
          <t>シフト表フォーマットの使い方</t>
        </is>
      </c>
    </row>
    <row r="2" ht="18" customHeight="1">
      <c r="B2" s="37" t="inlineStr">
        <is>
          <t>小さな道具箱（chaba-take.com）の無料フォーマットです。</t>
        </is>
      </c>
    </row>
    <row r="4" ht="24" customHeight="1">
      <c r="B4" s="38" t="inlineStr">
        <is>
          <t>はじめに（1回だけ）</t>
        </is>
      </c>
    </row>
    <row r="5" ht="36" customHeight="1">
      <c r="B5" s="39" t="inlineStr">
        <is>
          <t>設定シート</t>
        </is>
      </c>
      <c r="C5" s="40" t="inlineStr">
        <is>
          <t>シフトの記号（早・遅など）と、開始・終了・休憩の時間を決めます。最初から入っている記号は例なので、お店に合わせて変えてください</t>
        </is>
      </c>
    </row>
    <row r="6" ht="36" customHeight="1">
      <c r="B6" s="39" t="inlineStr">
        <is>
          <t>区分</t>
        </is>
      </c>
      <c r="C6" s="40" t="inlineStr">
        <is>
          <t>出勤日数に数える記号は「出勤」、数えない記号（休み・有休など）は「休み」にします</t>
        </is>
      </c>
    </row>
    <row r="8" ht="24" customHeight="1">
      <c r="B8" s="38" t="inlineStr">
        <is>
          <t>毎月つかうところ</t>
        </is>
      </c>
    </row>
    <row r="9" ht="36" customHeight="1">
      <c r="B9" s="39" t="inlineStr">
        <is>
          <t>年・月</t>
        </is>
      </c>
      <c r="C9" s="40" t="inlineStr">
        <is>
          <t>B3に年、E3に月を入れると、日付と曜日が自動で並びます（月の日数も自動です）</t>
        </is>
      </c>
    </row>
    <row r="10" ht="22" customHeight="1">
      <c r="B10" s="39" t="inlineStr">
        <is>
          <t>名前</t>
        </is>
      </c>
      <c r="C10" s="40" t="inlineStr">
        <is>
          <t>A列にスタッフの名前を入れます。15人まで書けます</t>
        </is>
      </c>
    </row>
    <row r="11" ht="36" customHeight="1">
      <c r="B11" s="39" t="inlineStr">
        <is>
          <t>シフト</t>
        </is>
      </c>
      <c r="C11" s="40" t="inlineStr">
        <is>
          <t>日付の下のマスを選ぶと出るリストから記号を選びます。直接「早」のように入力しても大丈夫です</t>
        </is>
      </c>
    </row>
    <row r="12" ht="22" customHeight="1">
      <c r="B12" s="39" t="inlineStr">
        <is>
          <t>必要人数</t>
        </is>
      </c>
      <c r="C12" s="40" t="inlineStr">
        <is>
          <t>その日に必要な人数を入れます。出勤人数との差が「過不足」に出ます</t>
        </is>
      </c>
    </row>
    <row r="14" ht="24" customHeight="1">
      <c r="B14" s="38" t="inlineStr">
        <is>
          <t>自動で計算されるところ</t>
        </is>
      </c>
    </row>
    <row r="15" ht="22" customHeight="1">
      <c r="B15" s="39" t="inlineStr">
        <is>
          <t>出勤日数・休み</t>
        </is>
      </c>
      <c r="C15" s="40" t="inlineStr">
        <is>
          <t>1人ずつ、1か月の出勤日数と休みの日数を数えます</t>
        </is>
      </c>
    </row>
    <row r="16" ht="22" customHeight="1">
      <c r="B16" s="39" t="inlineStr">
        <is>
          <t>勤務時間</t>
        </is>
      </c>
      <c r="C16" s="40" t="inlineStr">
        <is>
          <t>設定シートの実働時間をもとに、1か月の勤務時間の合計を出します</t>
        </is>
      </c>
    </row>
    <row r="17" ht="36" customHeight="1">
      <c r="B17" s="39" t="inlineStr">
        <is>
          <t>出勤人数</t>
        </is>
      </c>
      <c r="C17" s="40" t="inlineStr">
        <is>
          <t>日ごとに、出勤しているスタッフの人数を数えます。早番・遅番などの人数も下に出ます</t>
        </is>
      </c>
    </row>
    <row r="18" ht="36" customHeight="1">
      <c r="B18" s="39" t="inlineStr">
        <is>
          <t>確認</t>
        </is>
      </c>
      <c r="C18" s="40" t="inlineStr">
        <is>
          <t>設定シートにない記号が入っていると「記号を確認」、人が足りない日があると「不足 ○日」と出ます</t>
        </is>
      </c>
    </row>
    <row r="20" ht="24" customHeight="1">
      <c r="B20" s="38" t="inlineStr">
        <is>
          <t>ポイント</t>
        </is>
      </c>
    </row>
    <row r="21" ht="36" customHeight="1">
      <c r="B21" s="39" t="inlineStr">
        <is>
          <t>見本の内容</t>
        </is>
      </c>
      <c r="C21" s="40" t="inlineStr">
        <is>
          <t>最初から入っている名前やシフトは見本です。上書きするか、消してから使ってください</t>
        </is>
      </c>
    </row>
    <row r="22" ht="36" customHeight="1">
      <c r="B22" s="39" t="inlineStr">
        <is>
          <t>数式は保護済み</t>
        </is>
      </c>
      <c r="C22" s="40" t="inlineStr">
        <is>
          <t>計算のセルはうっかり消えないようにロックしています（パスワードなし）。変えたいときは「校閲」→「シートの保護の解除」で外せます</t>
        </is>
      </c>
    </row>
    <row r="23" ht="36" customHeight="1">
      <c r="B23" s="39" t="inlineStr">
        <is>
          <t>翌月も使うとき</t>
        </is>
      </c>
      <c r="C23" s="40" t="inlineStr">
        <is>
          <t>シートをコピーして、年・月を変えるだけで使えます</t>
        </is>
      </c>
    </row>
    <row r="24" ht="36" customHeight="1">
      <c r="B24" s="39" t="inlineStr">
        <is>
          <t>印刷・PDF</t>
        </is>
      </c>
      <c r="C24" s="40" t="inlineStr">
        <is>
          <t>A4横1枚に収まるように設定済みです。「ファイル」→「エクスポート」または「印刷」からPDFにできます</t>
        </is>
      </c>
    </row>
    <row r="25" ht="36" customHeight="1">
      <c r="B25" s="39" t="inlineStr">
        <is>
          <t>対応ソフト</t>
        </is>
      </c>
      <c r="C25" s="40" t="inlineStr">
        <is>
          <t>Excel 2016以降・Microsoft 365・Googleスプレッドシートで動作します。マクロは入っていません</t>
        </is>
      </c>
    </row>
  </sheetData>
  <mergeCells count="6">
    <mergeCell ref="B2:C2"/>
    <mergeCell ref="B20:C20"/>
    <mergeCell ref="B14:C14"/>
    <mergeCell ref="B1:C1"/>
    <mergeCell ref="B8:C8"/>
    <mergeCell ref="B4:C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小さな道具箱</dc:creator>
  <dc:title xmlns:dc="http://purl.org/dc/elements/1.1/">シフト表フォーマット</dc:title>
  <dcterms:created xmlns:dcterms="http://purl.org/dc/terms/" xmlns:xsi="http://www.w3.org/2001/XMLSchema-instance" xsi:type="dcterms:W3CDTF">2026-11-05T02:06:08Z</dcterms:created>
  <dcterms:modified xmlns:dcterms="http://purl.org/dc/terms/" xmlns:xsi="http://www.w3.org/2001/XMLSchema-instance" xsi:type="dcterms:W3CDTF">2026-11-05T02:06:08Z</dcterms:modified>
</cp:coreProperties>
</file>